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2240" windowHeight="8505" tabRatio="721" activeTab="0"/>
  </bookViews>
  <sheets>
    <sheet name="Notice explicative" sheetId="1" r:id="rId1"/>
    <sheet name="Agent comptable" sheetId="2" r:id="rId2"/>
    <sheet name="Organisation" sheetId="3" r:id="rId3"/>
    <sheet name="Recouvrement" sheetId="4" r:id="rId4"/>
    <sheet name="Paiements" sheetId="5" r:id="rId5"/>
    <sheet name="Trésor" sheetId="6" r:id="rId6"/>
    <sheet name="Patrimoine" sheetId="7" r:id="rId7"/>
    <sheet name="Stocks" sheetId="8" r:id="rId8"/>
    <sheet name="Régies" sheetId="9" r:id="rId9"/>
    <sheet name="Payes" sheetId="10" r:id="rId10"/>
    <sheet name="Comptabilité_générale" sheetId="11" r:id="rId11"/>
    <sheet name="TVA" sheetId="12" r:id="rId12"/>
    <sheet name="Organigramme_fonctionnel" sheetId="13" r:id="rId13"/>
    <sheet name="Feuil1" sheetId="14" state="hidden" r:id="rId14"/>
  </sheets>
  <definedNames>
    <definedName name="_xlnm._FilterDatabase" localSheetId="12" hidden="1">'Organigramme_fonctionnel'!$B$4:$E$4</definedName>
    <definedName name="LISTE">'Feuil1'!$A$1:$A$2</definedName>
    <definedName name="_xlnm.Print_Area" localSheetId="1">'Agent comptable'!$A$3:$G$19</definedName>
    <definedName name="_xlnm.Print_Area" localSheetId="10">'Comptabilité_générale'!$A$1:$G$19</definedName>
    <definedName name="_xlnm.Print_Area" localSheetId="12">'Organigramme_fonctionnel'!$A$1:$E$79</definedName>
    <definedName name="_xlnm.Print_Area" localSheetId="2">'Organisation'!$A$1:$G$9</definedName>
    <definedName name="_xlnm.Print_Area" localSheetId="4">'Paiements'!$A$1:$G$13</definedName>
    <definedName name="_xlnm.Print_Area" localSheetId="6">'Patrimoine'!$A$1:$G$12</definedName>
    <definedName name="_xlnm.Print_Area" localSheetId="9">'Payes'!$A$1:$G$16</definedName>
    <definedName name="_xlnm.Print_Area" localSheetId="3">'Recouvrement'!$A$1:$G$26</definedName>
    <definedName name="_xlnm.Print_Area" localSheetId="8">'Régies'!$A$1:$G$17</definedName>
    <definedName name="_xlnm.Print_Area" localSheetId="7">'Stocks'!$A$1:$G$10</definedName>
    <definedName name="_xlnm.Print_Area" localSheetId="5">'Trésor'!$A$1:$G$19</definedName>
    <definedName name="_xlnm.Print_Area" localSheetId="11">'TVA'!$A$1:$G$7</definedName>
  </definedNames>
  <calcPr fullCalcOnLoad="1"/>
</workbook>
</file>

<file path=xl/sharedStrings.xml><?xml version="1.0" encoding="utf-8"?>
<sst xmlns="http://schemas.openxmlformats.org/spreadsheetml/2006/main" count="526" uniqueCount="299">
  <si>
    <t>OUI</t>
  </si>
  <si>
    <t>NON</t>
  </si>
  <si>
    <t>Organisation</t>
  </si>
  <si>
    <t>Patrimoine</t>
  </si>
  <si>
    <t>Stocks</t>
  </si>
  <si>
    <t>Régies</t>
  </si>
  <si>
    <t>Mots clés Instruction M99</t>
  </si>
  <si>
    <t>Recouvrement</t>
  </si>
  <si>
    <t>Trésor</t>
  </si>
  <si>
    <t>Comptabilité générale</t>
  </si>
  <si>
    <t>TVA</t>
  </si>
  <si>
    <t>Les comptes financiers sont-ils produits dans les délais pour le conseil d'administration et l'apurement administratif, l'archivage ou la chambre régionale des comptes ?</t>
  </si>
  <si>
    <t>Existe-t-il un registre des procédures de l'agence comptable ?</t>
  </si>
  <si>
    <t>Les valeurs sont-elles conservées de manière sécurisée ?</t>
  </si>
  <si>
    <t>PILOTAGE DU RECOUVREMENT</t>
  </si>
  <si>
    <t>PRISE EN CHARGE DES RECETTES</t>
  </si>
  <si>
    <t>RECOUVREMENT AMIABLE</t>
  </si>
  <si>
    <t xml:space="preserve">              - L'octroi de ce délai est-il formalisé ?</t>
  </si>
  <si>
    <t xml:space="preserve">              - Le délai est-il signé par le débiteur ?</t>
  </si>
  <si>
    <t>RECOUVREMENT CONTENTIEUX</t>
  </si>
  <si>
    <t>Existe-t-il une procédure formalisée de suivi du recouvrement contentieux ?</t>
  </si>
  <si>
    <t xml:space="preserve">              - Existe-t-il  un suivi individuel des débiteurs sensibles ?</t>
  </si>
  <si>
    <t xml:space="preserve">              - Existe-t-il un seuil de transmission des dossiers à l'huissier ?</t>
  </si>
  <si>
    <t xml:space="preserve">              - Existe-t-il un suivi régulier des dossiers transmis à l'huissier ?</t>
  </si>
  <si>
    <t xml:space="preserve">              - Existe-t-il un suivi des dossiers de surendettement ?</t>
  </si>
  <si>
    <t>Des délais de paiement sont-ils accordés par l'agent comptable ?</t>
  </si>
  <si>
    <t xml:space="preserve">              - Les délais accordés sont-ils suivis par l'agent comptable ?</t>
  </si>
  <si>
    <t>PRISE EN CHARGE DE LA DEPENSE</t>
  </si>
  <si>
    <t>Existe-t-il un suivi des délais de paiement ?</t>
  </si>
  <si>
    <t>FONCTIONNEMENT DE LA CAISSE</t>
  </si>
  <si>
    <t>Existe-t-il une formalisation des contrôles de caisse par l'agent comptable ?</t>
  </si>
  <si>
    <t>Le rapprochement entre le livre et le compte caisse de la balance est-il effectué régulièrement ?</t>
  </si>
  <si>
    <t>Le fonctionnement de la caisse est-il formalisé en encaissement et en décaissement ?</t>
  </si>
  <si>
    <t>FONCTIONNEMENT DU COMPTE AU TRESOR</t>
  </si>
  <si>
    <t>TRESORERIE DISPONIBLE</t>
  </si>
  <si>
    <t>La fréquence de dépôt des chèques par les régisseurs est-elle bien définie ?</t>
  </si>
  <si>
    <t>GESTION DES IMMOBILISATIONS</t>
  </si>
  <si>
    <t>Les sorties des biens de l'inventaire sont-elles opérées régulièrement ?</t>
  </si>
  <si>
    <t>Le rapprochement entre l'actif du bilan et l'inventaire physique est-il opéré régulièrement ?</t>
  </si>
  <si>
    <t>GESTION DES STOCKS</t>
  </si>
  <si>
    <t>Existe-t-il une gestion informatisée des stocks ?</t>
  </si>
  <si>
    <t>Existe-t-il une procédure formalisée de suivi des stocks ?</t>
  </si>
  <si>
    <t>La concordance des états de développement des stocks (inventaire physique) et les soldes des comptes de classe 3 correspondants, est-elle vérifiée à la clôture de l'exercice ?</t>
  </si>
  <si>
    <t>ORGANISATION DES REGIES</t>
  </si>
  <si>
    <t>SUIVI DES REGIES</t>
  </si>
  <si>
    <t>La nature des recettes des régies de recettes est-elle respectée ?</t>
  </si>
  <si>
    <t>La nature des dépenses des régies d'avances est-elle respectée ?</t>
  </si>
  <si>
    <t>Les encaisses et avances autorisées sont-elles respectées ?</t>
  </si>
  <si>
    <t>Le respect des tarifs est-il vérifié ?</t>
  </si>
  <si>
    <t>Le fonctionnement des régies est-il formalisé ?</t>
  </si>
  <si>
    <t>Payes</t>
  </si>
  <si>
    <t>Existe-t-il un dossier actualisé contenant les arrêtés de création des régies ?</t>
  </si>
  <si>
    <t>Les dépôts de numéraire sont-ils sécurisés ?</t>
  </si>
  <si>
    <t>Les régisseurs disposent-ils d'un plafond d'encaisse maximum autorisé ?</t>
  </si>
  <si>
    <t>PILOTAGE DE LA PAYE</t>
  </si>
  <si>
    <t xml:space="preserve">                - pour les nouveaux contrats ?</t>
  </si>
  <si>
    <t xml:space="preserve">                - pour les modifications de situation ?</t>
  </si>
  <si>
    <t xml:space="preserve">                - pour les vacations, les heures supplémentaires ou complémentaires ?</t>
  </si>
  <si>
    <t xml:space="preserve">                - pour la gestion des ruptures de contrats et démissions ?</t>
  </si>
  <si>
    <t xml:space="preserve">                - pour la gestion des modifications et/ou des renouvellements des contrats ?</t>
  </si>
  <si>
    <t xml:space="preserve">                - pour le suivi des saisies et oppositions ?</t>
  </si>
  <si>
    <t>MISE EN ŒUVRE DE LA PAYE</t>
  </si>
  <si>
    <t>Le suivi réglementaire des taux et barèmes de cotisations sociales est-il assuré ?</t>
  </si>
  <si>
    <t>ORGANISATION DU PROCESSUS FINANCIER</t>
  </si>
  <si>
    <t>La fréquence d'édition des documents comptables est-elle arrêtée ?</t>
  </si>
  <si>
    <t>Le comptable exerce-t-il son rôle de conseiller de l'ordonnateur ?</t>
  </si>
  <si>
    <t>Les contrôles de cohérence, en fin d'exercice, sont-ils effectués ?</t>
  </si>
  <si>
    <t>La concordance des cumuls des opérations budgétaires et des opérations de  l'exercice, enregistrées en comptabilité générale, est-elle vérifiée ?</t>
  </si>
  <si>
    <t>La procédure de développement des soldes est-elle formalisée ?</t>
  </si>
  <si>
    <t>LE RAPPORT DE L'AGENT COMPTABLE</t>
  </si>
  <si>
    <t>La procédure aboutissant à l'affectation du résultat est-elle formalisée (justificatif par acte du CA exécutoire, délai) ?</t>
  </si>
  <si>
    <t>L'agent comptable établit-il un rapport écrit ?</t>
  </si>
  <si>
    <t>Le rapport de l'agent comptable est-il joint aux pièces générales du compte de gestion ?</t>
  </si>
  <si>
    <t>Le conseil d'administration a-t-il fixé les durées d'amortissement des biens de l'inventaire ?</t>
  </si>
  <si>
    <t>Les comptes 23 (immobilisations en cours) sont-ils régulièrement soldés ?</t>
  </si>
  <si>
    <t>immobilisations en cours</t>
  </si>
  <si>
    <t>Vérifie-t-on que le montant total de l'actif brut est supérieur au montant des amortissements + dépréciations ?</t>
  </si>
  <si>
    <t>L'agent comptable vérifie-t-il que toutes les opérations assujetties à la TVA sont réalisées ?</t>
  </si>
  <si>
    <t>Les taux de TVA sont-ils correctement appliqués ?</t>
  </si>
  <si>
    <t>LE RECOUVREMENT</t>
  </si>
  <si>
    <t>TRESOR</t>
  </si>
  <si>
    <t>PATRIMOINE</t>
  </si>
  <si>
    <t>LES REGIES</t>
  </si>
  <si>
    <t>LES PAYES</t>
  </si>
  <si>
    <t>LA COMPTABILITE GENERALE</t>
  </si>
  <si>
    <t>LA TVA</t>
  </si>
  <si>
    <t>L'ORGANISATION DE L'AGENCE COMPTABLE</t>
  </si>
  <si>
    <t>Un suivi des versements ou des crédits de TVA est-il régulièrement effectué ?</t>
  </si>
  <si>
    <t>_</t>
  </si>
  <si>
    <t>conservation des pièces justificatives</t>
  </si>
  <si>
    <t>délais de paiement</t>
  </si>
  <si>
    <t>intérêts moratoires</t>
  </si>
  <si>
    <t>collaborateur du chef d'établissement</t>
  </si>
  <si>
    <t>prise en charge par l'agent comptable</t>
  </si>
  <si>
    <t>recouvrement amiable</t>
  </si>
  <si>
    <t>recouvrement contentieux</t>
  </si>
  <si>
    <t>établissement du compte financier, apurement</t>
  </si>
  <si>
    <t>huissier</t>
  </si>
  <si>
    <t>surendettement</t>
  </si>
  <si>
    <t>créances sur des personnes morales</t>
  </si>
  <si>
    <t>opérations de trésorerie</t>
  </si>
  <si>
    <t>dépôt de fonds</t>
  </si>
  <si>
    <t>grand livre</t>
  </si>
  <si>
    <t>contrôle de l'agent comptable</t>
  </si>
  <si>
    <t>compte 5151</t>
  </si>
  <si>
    <t>moyens d'encaissement</t>
  </si>
  <si>
    <t>remise de chèques</t>
  </si>
  <si>
    <t>versement des effets bancaires</t>
  </si>
  <si>
    <t>responsabilité de gestionnaire de fonds</t>
  </si>
  <si>
    <t>responsabilité de payeur</t>
  </si>
  <si>
    <t>durée d'amortissement</t>
  </si>
  <si>
    <t>sortie d'inventaire</t>
  </si>
  <si>
    <t>état de l'actif</t>
  </si>
  <si>
    <t>comptabilisation des actifs</t>
  </si>
  <si>
    <t>comptabilité matière, comptabilisation des actifs</t>
  </si>
  <si>
    <t>comptabilisation des stocks</t>
  </si>
  <si>
    <t>suivi des stocks</t>
  </si>
  <si>
    <t>comptabilité auxiliaire, rôle de l'agent comptable</t>
  </si>
  <si>
    <t>fonctionnement des régies</t>
  </si>
  <si>
    <t>sécurité des deniers publics</t>
  </si>
  <si>
    <t>limitation de l'encaisse, montant maximum de l'avance</t>
  </si>
  <si>
    <t>limitation de l'encaisse</t>
  </si>
  <si>
    <t>nature des recettes à encaisser</t>
  </si>
  <si>
    <t>nature des dépenses à payer</t>
  </si>
  <si>
    <t>délai de production des pièces justificatives</t>
  </si>
  <si>
    <t>contrôle des régies</t>
  </si>
  <si>
    <t>opérations de fin de mois</t>
  </si>
  <si>
    <t>pièces justificatives</t>
  </si>
  <si>
    <t>saisies-arrêts, oppositions</t>
  </si>
  <si>
    <t>affectation du résultat</t>
  </si>
  <si>
    <t>état de concordance</t>
  </si>
  <si>
    <t>balance définitive des comptes</t>
  </si>
  <si>
    <t>développement des soldes</t>
  </si>
  <si>
    <t>trop-perçu, trop-payés</t>
  </si>
  <si>
    <t>comptes de tiers, classe 4</t>
  </si>
  <si>
    <t>mandataires et intérim</t>
  </si>
  <si>
    <t>arrêté du compte financier</t>
  </si>
  <si>
    <t>activités imposables des établissements</t>
  </si>
  <si>
    <t>obligations déclaratives</t>
  </si>
  <si>
    <t>champ d'application de la TVA, exigibilité</t>
  </si>
  <si>
    <t>droit à déduction, paiement de la TVA</t>
  </si>
  <si>
    <t>Traitement des chèques</t>
  </si>
  <si>
    <t>Contrôle des décisions de création et des arrêtés 
de nomination</t>
  </si>
  <si>
    <t>Préparation des fonds de caisse</t>
  </si>
  <si>
    <t>Suivi du compte trésor</t>
  </si>
  <si>
    <t>Disponibilité de la trésorerie</t>
  </si>
  <si>
    <t>Suivi des chèques impayés</t>
  </si>
  <si>
    <t>TRESORERIE</t>
  </si>
  <si>
    <t>Suivi des rejets de virement</t>
  </si>
  <si>
    <t>Développement de la classe 5</t>
  </si>
  <si>
    <t>Suivi des placements de trésorerie ou budgétaires</t>
  </si>
  <si>
    <t>COMPTE FINANCIER</t>
  </si>
  <si>
    <t>Analyse financière</t>
  </si>
  <si>
    <t>INVENTAIRE, STOCKS et VALEURS INACTIVES</t>
  </si>
  <si>
    <t>SECURITE</t>
  </si>
  <si>
    <t>DEPENSES</t>
  </si>
  <si>
    <t>Prise en charge des mandats</t>
  </si>
  <si>
    <t>Paiement</t>
  </si>
  <si>
    <t>Suivi des intérêts moratoires</t>
  </si>
  <si>
    <t>Suivi du relevé du compte au Trésor</t>
  </si>
  <si>
    <t>Prise en charge des titres</t>
  </si>
  <si>
    <t>Contrôle des comptes de tiers</t>
  </si>
  <si>
    <t>Contrôle des états d'encaissement du régisseur</t>
  </si>
  <si>
    <t>Contrôle sur place des régies</t>
  </si>
  <si>
    <t>Les éventuelles procurations aux mandataires ont-elles été formalisées ?</t>
  </si>
  <si>
    <t>Les agents mis à la disposition de l'agence comptable sont-ils formés pour les taches qu'ils accomplissent ?</t>
  </si>
  <si>
    <t>La régularité des ordres de recettes est-elle vérifiée ?</t>
  </si>
  <si>
    <t>L'exactitude de la liquidation est-elle vérifiée ?</t>
  </si>
  <si>
    <t>L'imputation budgétaire est-elle vérifiée ?</t>
  </si>
  <si>
    <t>L'agence comptable vérifie-t-elle la légalité externe des ordres de dépense ?</t>
  </si>
  <si>
    <t>L'agence comptable vérifie-t-elle l'exatitude de la liquidation ?</t>
  </si>
  <si>
    <t>L'agence comptable vérifie-t-elle l'imputation budgétaire ?</t>
  </si>
  <si>
    <t>L'agence comptable vérifie-t-elle la disponibilité des crédits ?</t>
  </si>
  <si>
    <t>La présence des pièces justificatives est-elle vérifiée par l'agence comptable ?</t>
  </si>
  <si>
    <t xml:space="preserve">                - pour les indemnités ?</t>
  </si>
  <si>
    <t>LES CONTROLES DU COMPTABLE</t>
  </si>
  <si>
    <t>Fiches de poste</t>
  </si>
  <si>
    <t>Relation DDFiP</t>
  </si>
  <si>
    <t>Contrôle des stocks</t>
  </si>
  <si>
    <t>RECOUVREMENT</t>
  </si>
  <si>
    <t>L'ensemble des pièces justificatives de recettes et de dépenses (originaux et duplicatas des mandats, ordres de reversement, ordres de recettes, ordres de réduction de recettes, ordres d'annulation de recettes) est-il archivé ?</t>
  </si>
  <si>
    <t>Pour les agences comptables mutualisées, une convention inter EPL a-t-elle été formalisée ?</t>
  </si>
  <si>
    <t>Le suivi du recouvrement est-il régulièrement assuré ?</t>
  </si>
  <si>
    <t>Observations</t>
  </si>
  <si>
    <t>Existe-t-il une procédure formalisée de suivi du recouvrement ?</t>
  </si>
  <si>
    <t>Paiements</t>
  </si>
  <si>
    <t>EFFICACITE DU PAIEMENT</t>
  </si>
  <si>
    <t>LES PAIEMENTS</t>
  </si>
  <si>
    <t>L'agent comptable formalise-t-il ses observations à l'ordonnateur ?</t>
  </si>
  <si>
    <t xml:space="preserve">Observations </t>
  </si>
  <si>
    <t>Un plafond d'encaisse est-il déterminé ?</t>
  </si>
  <si>
    <t>L'accès à la caisse est-il sécurisé ?</t>
  </si>
  <si>
    <t>L'enregistrement des opérations est-il quotidien ?</t>
  </si>
  <si>
    <t>Le délai de dépôt des chèques est-il formalisé ?</t>
  </si>
  <si>
    <t>Un plan de trésorerie élaboré en concertation avec l'ordonnateur existe-t-il ?</t>
  </si>
  <si>
    <t>La disponibilité des fonds est-elle vérifiée ?</t>
  </si>
  <si>
    <t>Une procédure d'information à l'ordonnateur sur la trésorerie existe-elle ?</t>
  </si>
  <si>
    <t>L'état de l'actif est-il en concordance avec la balance ?</t>
  </si>
  <si>
    <t>Existe-t-il une comptabilité des valeurs inactives ?</t>
  </si>
  <si>
    <t>valeurs inactives</t>
  </si>
  <si>
    <t>STOCKS et VALEURS INACTIVES</t>
  </si>
  <si>
    <t>L'agent comptable participe-t-il aux réunions de la commission d'inventaire ?</t>
  </si>
  <si>
    <t>commission d'inventaire</t>
  </si>
  <si>
    <t>La fréquence de remise des pièces justificatives est-elle effectuée selon les termes de la décision de création de la régie ?</t>
  </si>
  <si>
    <t>Des contrôles sur place réguliers sont-ils effectués par l'agent comptable ?</t>
  </si>
  <si>
    <t>Existe-t-il un suivi des dossiers de rémunération :</t>
  </si>
  <si>
    <t>encaissements en numéraire</t>
  </si>
  <si>
    <t xml:space="preserve">Existe-t-il un classement et un archivage formalisés des dossiers ? </t>
  </si>
  <si>
    <t>La concordance de reprise des bilans est-elle vérifiée en début d'exercice ?</t>
  </si>
  <si>
    <t>Le contrôle de la balance est-il effectué régulièrement ?</t>
  </si>
  <si>
    <t>Les comptes de trop-perçus et d'excédents sont-ils apurés régulièrement ?</t>
  </si>
  <si>
    <t>Les soldes anormalement créditeurs ou débiteurs sont-ils régulièrement analysés ?</t>
  </si>
  <si>
    <t>L'agent comptable présente-t-il le compte financier au conseil d'administration ?</t>
  </si>
  <si>
    <t>L'agent comptable a-t-il formalisé un outil pour rendre compte régulièrement à l'ordonnateur de la situation financière de l'EPLEFPA ?</t>
  </si>
  <si>
    <t>Le recouvrement des créances est-il régulièrement évoqué avec l'ordonnateur ?</t>
  </si>
  <si>
    <t>A déterminer</t>
  </si>
  <si>
    <t>La déclaration de TVA est-elle établie en concertation avec l'agent comptable ?</t>
  </si>
  <si>
    <t>Nom(s) agent(s) titulaire(s)</t>
  </si>
  <si>
    <t>Nom(s) agent(s) suppléant(s)</t>
  </si>
  <si>
    <t>LOGEMENTS DE FONCTION</t>
  </si>
  <si>
    <t>concessions de logement</t>
  </si>
  <si>
    <t>ORGANIGRAMME FONCTIONNEL : 
Détermination des opérations et 
des agents en charge selon leur fiche de poste</t>
  </si>
  <si>
    <t xml:space="preserve">Visa des mandats </t>
  </si>
  <si>
    <t>Traitement du numéraire</t>
  </si>
  <si>
    <t>Traitement des prélèvements automatiques</t>
  </si>
  <si>
    <t>Gestion des encaissements par carte bancaire</t>
  </si>
  <si>
    <t>Gestion des paiements par carte bancaire</t>
  </si>
  <si>
    <t>Suivi des relances</t>
  </si>
  <si>
    <t>Suivi du recouvrement contentieux</t>
  </si>
  <si>
    <t>Suivi et préparation des admissions en non valeurs et des remises gracieuses</t>
  </si>
  <si>
    <t>Suivi du classement des pièces</t>
  </si>
  <si>
    <t>Contrôle des pièces justificatives pour les régies d'avances</t>
  </si>
  <si>
    <t>Intégration des opérations de régie en comptabilité générale</t>
  </si>
  <si>
    <t>Suivi des dossiers de surendettement</t>
  </si>
  <si>
    <t>REGIES</t>
  </si>
  <si>
    <t>Contrôle de la balance</t>
  </si>
  <si>
    <t>Ecritures de fin d'exercice</t>
  </si>
  <si>
    <t>Analyse trésorerie et transmission à l'ordonnateur et au conseil d'administration</t>
  </si>
  <si>
    <t>Conservation et gestion des valeurs inactives</t>
  </si>
  <si>
    <t>Elaboration et gestion des échéanciers</t>
  </si>
  <si>
    <t>Contrôle de l'inventaire comptable</t>
  </si>
  <si>
    <t>Suivi des emprunts</t>
  </si>
  <si>
    <t>Codes des coffres et clefs</t>
  </si>
  <si>
    <t>Mots de passe et sécurité informatique</t>
  </si>
  <si>
    <t>Préparation et élaboration des pièces du compte financier</t>
  </si>
  <si>
    <t>Relation avec la CRCT et le SEPLE</t>
  </si>
  <si>
    <t>Présentation au conseil d'administration</t>
  </si>
  <si>
    <t xml:space="preserve">Conseiller de l'ordonnateur et de ses services </t>
  </si>
  <si>
    <t>Préparation de l'affectation du résultat</t>
  </si>
  <si>
    <t>COMPTABILITE GENERALE</t>
  </si>
  <si>
    <t xml:space="preserve">Suivi et gestion de la taxe d'apprentissage </t>
  </si>
  <si>
    <t>Suivi et gestion des bourses sur critères sociaux et du FSL</t>
  </si>
  <si>
    <t>Suivi et gestion des extournes</t>
  </si>
  <si>
    <t>Suivi et gestion des charges et produits constatés d'avance</t>
  </si>
  <si>
    <t>Suivi des payes</t>
  </si>
  <si>
    <t>Suivi et gestion des prélèvements à la source</t>
  </si>
  <si>
    <t>Le fondement juridique des recettes est-il systématiquement fourni ?</t>
  </si>
  <si>
    <t>Le seuil d'encaissement numéraire de 300 € est-il respecté ?</t>
  </si>
  <si>
    <t>Les pièces justificatives sont-elles transmises à l'agence comptable à l'appui des mandats de paye :</t>
  </si>
  <si>
    <t>Existe-t-il une procédure de contrôle de la paye par l'agence comptable ?</t>
  </si>
  <si>
    <t>10 onglets</t>
  </si>
  <si>
    <t>Nombre de questions</t>
  </si>
  <si>
    <t>TOTAL</t>
  </si>
  <si>
    <t>Organigrammme fonctionnel</t>
  </si>
  <si>
    <t>Nombre de réponse(s) négative(s)</t>
  </si>
  <si>
    <t>Les références du créancier (RIB, identité, SIRET,…) sont-elles systématiquement vérifiées ?</t>
  </si>
  <si>
    <t>En cas de dépassement du montant des prestations accessoires, l'agent comptable invite-t-il l'ordonnateur à émettre les titres correspondants ?</t>
  </si>
  <si>
    <t>Existe-t-il un dossier actualisé contenant les décisions de nomination des régisseurs et mandataires ?</t>
  </si>
  <si>
    <t>Suivi des rejets, des réimputations, ordres de reversement et réquisitions</t>
  </si>
  <si>
    <t>Gestion des rejets, des réimputations et ordres de réduction</t>
  </si>
  <si>
    <t>Mise en paiement à l'étranger</t>
  </si>
  <si>
    <t>Ordres de paiement du comptable</t>
  </si>
  <si>
    <t>Les références du débiteur (identité, SIRET,…) sont-elles systématiquement vérifiées à l'occasion de l'émission du premier titre ?</t>
  </si>
  <si>
    <t>Des intérêts moratoires dus et l'indemnité forfaitaire sont-ils demandés à l'ordonnateur ?</t>
  </si>
  <si>
    <t>La concordance entre le solde du compte 5151 et les relevés du compte au Trésor est-elle vérifiée périodiquement ?</t>
  </si>
  <si>
    <t>Le suivi des rejets de virement est-il effectué ?</t>
  </si>
  <si>
    <t>L'agent comptable invite-t-il régulièrement l'ordonnateur à émettre les titres de recettes pour les loyers des logements attribués en convention d'occupation précaire ou au titre d'une convention collective ?</t>
  </si>
  <si>
    <t>évaluation des stocks</t>
  </si>
  <si>
    <t>Tenue de la caisse et délivrance des quittances</t>
  </si>
  <si>
    <t>L'agent comptable a-t-il autorisé la désignation des régisseurs, des suppléants et des mandataires ?</t>
  </si>
  <si>
    <t>nomination du régisseur, mandataires</t>
  </si>
  <si>
    <t>L'agent comptable s'assure-t-il que les stocks produits par l'exploitation agricole et l'atelier technologique sont comptabilisés à leur coût de production ?</t>
  </si>
  <si>
    <t xml:space="preserve">Suivi des relances de fournisseurs </t>
  </si>
  <si>
    <t>Nombre de réponse(s) positive(s)</t>
  </si>
  <si>
    <t>Y a-t-il une information formalisée au moins une fois par an à destination de l'ordonnateur sur les restes à recouvrer des exercices antérieurs ?</t>
  </si>
  <si>
    <t>Y a-t-il une information formalisée au moins une fois par an à destination de l'ordonnateur sur les restes à classer ?</t>
  </si>
  <si>
    <t xml:space="preserve">              - Existe-t-il un suivi spécifique des débiteurs publics ?</t>
  </si>
  <si>
    <t>Total -</t>
  </si>
  <si>
    <t>Total</t>
  </si>
  <si>
    <t>Y a-t-il des contrôles physiques, périodiques et formalisés ?</t>
  </si>
  <si>
    <t>Des comptes-rendus sont-ils établis à l'issue des contrôles ?</t>
  </si>
  <si>
    <t>L'agent comptable établit-il la déclaration de TVA sur la base d'une délégation formalisée par l'ordonnateur ?</t>
  </si>
  <si>
    <t>Nombre d'items non complétés</t>
  </si>
  <si>
    <t>Nombre d'items vides concernant l'indication d'au moins un nom d'agent titulaire</t>
  </si>
  <si>
    <t>Nombre d'items vides concernant l'indication d'au moins un nom d'agent suppléant</t>
  </si>
  <si>
    <t>Dépouillement</t>
  </si>
  <si>
    <t>Sélectionner OUI ou NON</t>
  </si>
  <si>
    <t>NOMBRE TOTAL D'ITEMS NON COMPLETES</t>
  </si>
  <si>
    <t>Filtre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</si>
</sst>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1"/>
      <color indexed="8"/>
      <name val="Calibri"/>
      <family val="2"/>
    </font>
    <font>
      <sz val="8"/>
      <name val="Arial"/>
      <family val="0"/>
    </font>
    <font>
      <sz val="12"/>
      <name val="Times New Roman"/>
      <family val="1"/>
    </font>
    <font>
      <b/>
      <sz val="12"/>
      <name val="Times New Roman"/>
      <family val="1"/>
    </font>
    <font>
      <sz val="14"/>
      <name val="Times New Roman"/>
      <family val="1"/>
    </font>
    <font>
      <sz val="12"/>
      <color indexed="10"/>
      <name val="Times New Roman"/>
      <family val="1"/>
    </font>
    <font>
      <sz val="12"/>
      <color indexed="51"/>
      <name val="Times New Roman"/>
      <family val="1"/>
    </font>
    <font>
      <b/>
      <sz val="14"/>
      <name val="Times New Roman"/>
      <family val="1"/>
    </font>
    <font>
      <b/>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8"/>
      <name val="Calibri"/>
      <family val="2"/>
    </font>
    <font>
      <b/>
      <sz val="16"/>
      <color indexed="63"/>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indexed="51"/>
        <bgColor indexed="64"/>
      </patternFill>
    </fill>
    <fill>
      <patternFill patternType="solid">
        <fgColor indexed="1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Alignment="1">
      <alignment horizontal="center" vertical="center"/>
    </xf>
    <xf numFmtId="0" fontId="5" fillId="0" borderId="0" xfId="0" applyFont="1" applyAlignment="1">
      <alignment/>
    </xf>
    <xf numFmtId="0" fontId="4"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xf>
    <xf numFmtId="20" fontId="0" fillId="0" borderId="0" xfId="0" applyNumberFormat="1" applyAlignment="1">
      <alignment/>
    </xf>
    <xf numFmtId="0" fontId="8" fillId="0" borderId="0" xfId="0" applyFont="1" applyAlignment="1">
      <alignment horizontal="center" vertical="center" wrapText="1"/>
    </xf>
    <xf numFmtId="0" fontId="8" fillId="0" borderId="0" xfId="0" applyFont="1" applyFill="1" applyAlignment="1">
      <alignment horizontal="center"/>
    </xf>
    <xf numFmtId="0" fontId="4" fillId="0" borderId="0" xfId="0" applyFont="1" applyAlignment="1">
      <alignment horizontal="center" vertical="center"/>
    </xf>
    <xf numFmtId="0" fontId="0" fillId="0" borderId="0" xfId="0" applyFont="1" applyAlignment="1">
      <alignment/>
    </xf>
    <xf numFmtId="0" fontId="8"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wrapText="1"/>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4" fillId="0" borderId="10" xfId="0" applyFont="1" applyBorder="1" applyAlignment="1">
      <alignment vertical="center"/>
    </xf>
    <xf numFmtId="0" fontId="3" fillId="35" borderId="10" xfId="0" applyFont="1" applyFill="1" applyBorder="1" applyAlignment="1">
      <alignment horizontal="center" vertical="center"/>
    </xf>
    <xf numFmtId="0" fontId="3" fillId="0" borderId="10" xfId="0" applyFont="1" applyFill="1" applyBorder="1" applyAlignment="1">
      <alignment vertical="center" wrapText="1"/>
    </xf>
    <xf numFmtId="0" fontId="4" fillId="0" borderId="10" xfId="0" applyFont="1" applyFill="1" applyBorder="1" applyAlignment="1">
      <alignment vertical="center"/>
    </xf>
    <xf numFmtId="0" fontId="6" fillId="34" borderId="10" xfId="0" applyFont="1" applyFill="1" applyBorder="1" applyAlignment="1">
      <alignment horizontal="center" vertical="center"/>
    </xf>
    <xf numFmtId="0" fontId="3" fillId="0" borderId="10" xfId="0" applyFont="1" applyBorder="1" applyAlignment="1">
      <alignment/>
    </xf>
    <xf numFmtId="0" fontId="7" fillId="35" borderId="1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10" xfId="0" applyFont="1" applyFill="1" applyBorder="1" applyAlignment="1">
      <alignment vertical="center"/>
    </xf>
    <xf numFmtId="0" fontId="3" fillId="34" borderId="10" xfId="0" applyFont="1" applyFill="1" applyBorder="1" applyAlignment="1">
      <alignment vertical="center"/>
    </xf>
    <xf numFmtId="0" fontId="6" fillId="35" borderId="10" xfId="0" applyFont="1" applyFill="1" applyBorder="1" applyAlignment="1">
      <alignment horizontal="center" vertical="center"/>
    </xf>
    <xf numFmtId="0" fontId="8"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0" fontId="8" fillId="36" borderId="10" xfId="0" applyFont="1" applyFill="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center"/>
    </xf>
    <xf numFmtId="0" fontId="8" fillId="0" borderId="10" xfId="0" applyFont="1" applyBorder="1" applyAlignment="1">
      <alignment horizontal="center"/>
    </xf>
    <xf numFmtId="0" fontId="8" fillId="0" borderId="10" xfId="0" applyFont="1" applyBorder="1" applyAlignment="1">
      <alignment/>
    </xf>
    <xf numFmtId="0" fontId="5" fillId="0" borderId="10" xfId="0" applyFont="1" applyFill="1" applyBorder="1" applyAlignment="1">
      <alignment horizontal="center"/>
    </xf>
    <xf numFmtId="0" fontId="5" fillId="0" borderId="10" xfId="0" applyFont="1" applyBorder="1" applyAlignment="1">
      <alignment vertical="center"/>
    </xf>
    <xf numFmtId="0" fontId="8" fillId="0" borderId="10" xfId="0" applyFont="1" applyFill="1" applyBorder="1" applyAlignment="1">
      <alignment horizontal="center"/>
    </xf>
    <xf numFmtId="0" fontId="8" fillId="37" borderId="10" xfId="0" applyFont="1" applyFill="1" applyBorder="1" applyAlignment="1">
      <alignment horizontal="center"/>
    </xf>
    <xf numFmtId="0" fontId="8" fillId="38" borderId="10" xfId="0" applyFont="1" applyFill="1" applyBorder="1" applyAlignment="1">
      <alignment horizontal="center"/>
    </xf>
    <xf numFmtId="0" fontId="5" fillId="0" borderId="10" xfId="0" applyFont="1" applyFill="1" applyBorder="1" applyAlignment="1">
      <alignment/>
    </xf>
    <xf numFmtId="0" fontId="4" fillId="0" borderId="0" xfId="0" applyFont="1" applyFill="1" applyAlignment="1">
      <alignment/>
    </xf>
    <xf numFmtId="0" fontId="4" fillId="0" borderId="0" xfId="0" applyFont="1" applyFill="1" applyAlignment="1">
      <alignment horizontal="center" vertical="center"/>
    </xf>
    <xf numFmtId="0" fontId="4" fillId="0" borderId="0" xfId="0" applyFont="1" applyAlignment="1">
      <alignment horizontal="center"/>
    </xf>
    <xf numFmtId="0" fontId="4" fillId="0" borderId="10" xfId="0" applyFont="1" applyFill="1" applyBorder="1" applyAlignment="1">
      <alignment horizontal="center" vertical="center"/>
    </xf>
    <xf numFmtId="0" fontId="9" fillId="36" borderId="10" xfId="0" applyFont="1" applyFill="1" applyBorder="1" applyAlignment="1">
      <alignment horizontal="left" vertical="center"/>
    </xf>
    <xf numFmtId="0" fontId="9" fillId="36" borderId="10" xfId="0" applyFont="1" applyFill="1" applyBorder="1" applyAlignment="1">
      <alignment vertical="center"/>
    </xf>
    <xf numFmtId="0" fontId="9" fillId="36" borderId="10" xfId="0" applyFont="1" applyFill="1" applyBorder="1" applyAlignment="1">
      <alignment vertical="center" wrapText="1"/>
    </xf>
    <xf numFmtId="0" fontId="9" fillId="0" borderId="10" xfId="0" applyFont="1" applyBorder="1" applyAlignment="1">
      <alignment vertical="center"/>
    </xf>
    <xf numFmtId="0" fontId="9" fillId="0" borderId="10" xfId="0" applyFont="1" applyBorder="1" applyAlignment="1">
      <alignment horizontal="left" vertical="center"/>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Fill="1" applyBorder="1" applyAlignment="1" applyProtection="1">
      <alignment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3" fillId="0" borderId="10" xfId="0" applyFont="1" applyBorder="1" applyAlignment="1" applyProtection="1">
      <alignment wrapText="1"/>
      <protection locked="0"/>
    </xf>
    <xf numFmtId="0" fontId="3" fillId="0" borderId="10"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Alignment="1">
      <alignment horizontal="center" vertical="center"/>
    </xf>
    <xf numFmtId="0" fontId="8" fillId="0" borderId="10" xfId="0" applyFont="1" applyBorder="1" applyAlignment="1">
      <alignment horizontal="center" vertical="center" wrapText="1"/>
    </xf>
    <xf numFmtId="0" fontId="4" fillId="36" borderId="10" xfId="0"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protection locked="0"/>
    </xf>
    <xf numFmtId="0" fontId="8" fillId="36" borderId="10"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0" xfId="0" applyFont="1" applyFill="1" applyAlignment="1">
      <alignment wrapText="1"/>
    </xf>
    <xf numFmtId="0" fontId="3" fillId="0" borderId="0" xfId="0" applyFont="1" applyAlignment="1">
      <alignment wrapText="1"/>
    </xf>
    <xf numFmtId="0" fontId="4" fillId="0" borderId="10" xfId="0" applyFont="1" applyFill="1" applyBorder="1" applyAlignment="1">
      <alignment vertical="center" wrapText="1"/>
    </xf>
    <xf numFmtId="0" fontId="3" fillId="0" borderId="10" xfId="0" applyFont="1" applyFill="1" applyBorder="1" applyAlignment="1">
      <alignment wrapText="1"/>
    </xf>
    <xf numFmtId="0" fontId="4" fillId="0" borderId="10" xfId="0" applyFont="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1">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152400</xdr:rowOff>
    </xdr:from>
    <xdr:to>
      <xdr:col>6</xdr:col>
      <xdr:colOff>304800</xdr:colOff>
      <xdr:row>37</xdr:row>
      <xdr:rowOff>19050</xdr:rowOff>
    </xdr:to>
    <xdr:sp>
      <xdr:nvSpPr>
        <xdr:cNvPr id="1" name="ZoneTexte 1"/>
        <xdr:cNvSpPr txBox="1">
          <a:spLocks noChangeArrowheads="1"/>
        </xdr:cNvSpPr>
      </xdr:nvSpPr>
      <xdr:spPr>
        <a:xfrm>
          <a:off x="152400" y="476250"/>
          <a:ext cx="4724400" cy="553402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Ce classeur est destiné aux services de l'agent comptable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classeur "agent comptable" se présente sous la forme d'un questionnaire permettant d'auto-diagnostiquer le fonctionnement de la chaîne comptable et de déterminer un niveau de risque pour chaque onglet thématique.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classeur "agent comptable" est composé de 10 onglets thématiques : 
</a:t>
          </a:r>
          <a:r>
            <a:rPr lang="en-US" cap="none" sz="1100" b="0" i="0" u="none" baseline="0">
              <a:solidFill>
                <a:srgbClr val="000000"/>
              </a:solidFill>
              <a:latin typeface="Calibri"/>
              <a:ea typeface="Calibri"/>
              <a:cs typeface="Calibri"/>
            </a:rPr>
            <a:t>-- Organisation
</a:t>
          </a:r>
          <a:r>
            <a:rPr lang="en-US" cap="none" sz="1100" b="0" i="0" u="none" baseline="0">
              <a:solidFill>
                <a:srgbClr val="000000"/>
              </a:solidFill>
              <a:latin typeface="Calibri"/>
              <a:ea typeface="Calibri"/>
              <a:cs typeface="Calibri"/>
            </a:rPr>
            <a:t>-- Recouvrement
</a:t>
          </a:r>
          <a:r>
            <a:rPr lang="en-US" cap="none" sz="1100" b="0" i="0" u="none" baseline="0">
              <a:solidFill>
                <a:srgbClr val="000000"/>
              </a:solidFill>
              <a:latin typeface="Calibri"/>
              <a:ea typeface="Calibri"/>
              <a:cs typeface="Calibri"/>
            </a:rPr>
            <a:t>-- Paiements
</a:t>
          </a:r>
          <a:r>
            <a:rPr lang="en-US" cap="none" sz="1100" b="0" i="0" u="none" baseline="0">
              <a:solidFill>
                <a:srgbClr val="000000"/>
              </a:solidFill>
              <a:latin typeface="Calibri"/>
              <a:ea typeface="Calibri"/>
              <a:cs typeface="Calibri"/>
            </a:rPr>
            <a:t>-- Trésor
</a:t>
          </a:r>
          <a:r>
            <a:rPr lang="en-US" cap="none" sz="1100" b="0" i="0" u="none" baseline="0">
              <a:solidFill>
                <a:srgbClr val="000000"/>
              </a:solidFill>
              <a:latin typeface="Calibri"/>
              <a:ea typeface="Calibri"/>
              <a:cs typeface="Calibri"/>
            </a:rPr>
            <a:t>-- Patrimoine
</a:t>
          </a:r>
          <a:r>
            <a:rPr lang="en-US" cap="none" sz="1100" b="0" i="0" u="none" baseline="0">
              <a:solidFill>
                <a:srgbClr val="000000"/>
              </a:solidFill>
              <a:latin typeface="Calibri"/>
              <a:ea typeface="Calibri"/>
              <a:cs typeface="Calibri"/>
            </a:rPr>
            <a:t>-- Stocks
</a:t>
          </a:r>
          <a:r>
            <a:rPr lang="en-US" cap="none" sz="1100" b="0" i="0" u="none" baseline="0">
              <a:solidFill>
                <a:srgbClr val="000000"/>
              </a:solidFill>
              <a:latin typeface="Calibri"/>
              <a:ea typeface="Calibri"/>
              <a:cs typeface="Calibri"/>
            </a:rPr>
            <a:t>-- Régies
</a:t>
          </a:r>
          <a:r>
            <a:rPr lang="en-US" cap="none" sz="1100" b="0" i="0" u="none" baseline="0">
              <a:solidFill>
                <a:srgbClr val="000000"/>
              </a:solidFill>
              <a:latin typeface="Calibri"/>
              <a:ea typeface="Calibri"/>
              <a:cs typeface="Calibri"/>
            </a:rPr>
            <a:t>-- Payes
</a:t>
          </a:r>
          <a:r>
            <a:rPr lang="en-US" cap="none" sz="1100" b="0" i="0" u="none" baseline="0">
              <a:solidFill>
                <a:srgbClr val="000000"/>
              </a:solidFill>
              <a:latin typeface="Calibri"/>
              <a:ea typeface="Calibri"/>
              <a:cs typeface="Calibri"/>
            </a:rPr>
            <a:t>-- Comptabilité générale
</a:t>
          </a:r>
          <a:r>
            <a:rPr lang="en-US" cap="none" sz="1100" b="0" i="0" u="none" baseline="0">
              <a:solidFill>
                <a:srgbClr val="000000"/>
              </a:solidFill>
              <a:latin typeface="Calibri"/>
              <a:ea typeface="Calibri"/>
              <a:cs typeface="Calibri"/>
            </a:rPr>
            <a:t>-- TVA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réponse à chaque question est requise pour la fiabilité du niveau de risque estimé. L'absence de réponse à une question est bloquante pour la détermination du niveau de risque de l'onglet concerné. Toutefois, les onglets sont indépendants entre eux.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Dernière étape, l'onglet "Organigramme fonctionnel" permet de déterminer concrètement quels agents réalisent les différentes opérations recensées dans les précédents onglets. A partir des fiches de poste des agents affectés dans ses services, l'agent comptable pourra ainsi connaitre la manière dont est couverte la réalisation des différentes opérations comptables. Par un sytème de filtre, l'agent comptable pourra donc identifier les points de fragilité dans l'organisation de ses services à travers la mise en lumière d'activités non définies dans les fiches de poste des agents. </a:t>
          </a:r>
        </a:p>
      </xdr:txBody>
    </xdr:sp>
    <xdr:clientData/>
  </xdr:twoCellAnchor>
  <xdr:twoCellAnchor>
    <xdr:from>
      <xdr:col>6</xdr:col>
      <xdr:colOff>466725</xdr:colOff>
      <xdr:row>3</xdr:row>
      <xdr:rowOff>9525</xdr:rowOff>
    </xdr:from>
    <xdr:to>
      <xdr:col>13</xdr:col>
      <xdr:colOff>104775</xdr:colOff>
      <xdr:row>37</xdr:row>
      <xdr:rowOff>9525</xdr:rowOff>
    </xdr:to>
    <xdr:sp>
      <xdr:nvSpPr>
        <xdr:cNvPr id="2" name="ZoneTexte 2"/>
        <xdr:cNvSpPr txBox="1">
          <a:spLocks noChangeArrowheads="1"/>
        </xdr:cNvSpPr>
      </xdr:nvSpPr>
      <xdr:spPr>
        <a:xfrm>
          <a:off x="5038725" y="495300"/>
          <a:ext cx="4972050" cy="5505450"/>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Chaque onglet regroupe une série de questions auxquelles il convient de répondre par OUI ou par NON à partir d'un menu déroulant.
</a:t>
          </a:r>
          <a:r>
            <a:rPr lang="en-US" cap="none" sz="1100" b="0" i="0" u="none" baseline="0">
              <a:solidFill>
                <a:srgbClr val="000000"/>
              </a:solidFill>
              <a:latin typeface="Calibri"/>
              <a:ea typeface="Calibri"/>
              <a:cs typeface="Calibri"/>
            </a:rPr>
            <a:t>Une </a:t>
          </a:r>
          <a:r>
            <a:rPr lang="en-US" cap="none" sz="1100" b="1" i="0" u="none" baseline="0">
              <a:solidFill>
                <a:srgbClr val="000000"/>
              </a:solidFill>
              <a:latin typeface="Calibri"/>
              <a:ea typeface="Calibri"/>
              <a:cs typeface="Calibri"/>
            </a:rPr>
            <a:t>réponse OUI </a:t>
          </a:r>
          <a:r>
            <a:rPr lang="en-US" cap="none" sz="1100" b="0" i="0" u="none" baseline="0">
              <a:solidFill>
                <a:srgbClr val="000000"/>
              </a:solidFill>
              <a:latin typeface="Calibri"/>
              <a:ea typeface="Calibri"/>
              <a:cs typeface="Calibri"/>
            </a:rPr>
            <a:t>génère une cellule verte et correspond à un</a:t>
          </a:r>
          <a:r>
            <a:rPr lang="en-US" cap="none" sz="1100" b="1" i="0" u="none" baseline="0">
              <a:solidFill>
                <a:srgbClr val="000000"/>
              </a:solidFill>
              <a:latin typeface="Calibri"/>
              <a:ea typeface="Calibri"/>
              <a:cs typeface="Calibri"/>
            </a:rPr>
            <a:t> risque MAITRISE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a:t>
          </a:r>
          <a:r>
            <a:rPr lang="en-US" cap="none" sz="1100" b="1" i="0" u="none" baseline="0">
              <a:solidFill>
                <a:srgbClr val="000000"/>
              </a:solidFill>
              <a:latin typeface="Calibri"/>
              <a:ea typeface="Calibri"/>
              <a:cs typeface="Calibri"/>
            </a:rPr>
            <a:t>réponse NON</a:t>
          </a:r>
          <a:r>
            <a:rPr lang="en-US" cap="none" sz="1100" b="0" i="0" u="none" baseline="0">
              <a:solidFill>
                <a:srgbClr val="000000"/>
              </a:solidFill>
              <a:latin typeface="Calibri"/>
              <a:ea typeface="Calibri"/>
              <a:cs typeface="Calibri"/>
            </a:rPr>
            <a:t>  induit deux niveaux de pondération lié à la gravité du risque encouru :
</a:t>
          </a:r>
          <a:r>
            <a:rPr lang="en-US" cap="none" sz="1100" b="0" i="0" u="none" baseline="0">
              <a:solidFill>
                <a:srgbClr val="000000"/>
              </a:solidFill>
              <a:latin typeface="Calibri"/>
              <a:ea typeface="Calibri"/>
              <a:cs typeface="Calibri"/>
            </a:rPr>
            <a:t> - affichage d'une cellule orange = </a:t>
          </a:r>
          <a:r>
            <a:rPr lang="en-US" cap="none" sz="1100" b="1" i="0" u="none" baseline="0">
              <a:solidFill>
                <a:srgbClr val="000000"/>
              </a:solidFill>
              <a:latin typeface="Calibri"/>
              <a:ea typeface="Calibri"/>
              <a:cs typeface="Calibri"/>
            </a:rPr>
            <a:t>RISQUE AVERE</a:t>
          </a:r>
          <a:r>
            <a:rPr lang="en-US" cap="none" sz="1100" b="0" i="0" u="none" baseline="0">
              <a:solidFill>
                <a:srgbClr val="000000"/>
              </a:solidFill>
              <a:latin typeface="Calibri"/>
              <a:ea typeface="Calibri"/>
              <a:cs typeface="Calibri"/>
            </a:rPr>
            <a:t> mettant en exerge un problème à corriger, car il est de nature à compromettre la fiabilité et la qualité des comptes
</a:t>
          </a:r>
          <a:r>
            <a:rPr lang="en-US" cap="none" sz="1100" b="0" i="0" u="none" baseline="0">
              <a:solidFill>
                <a:srgbClr val="000000"/>
              </a:solidFill>
              <a:latin typeface="Calibri"/>
              <a:ea typeface="Calibri"/>
              <a:cs typeface="Calibri"/>
            </a:rPr>
            <a:t> - affichage une cellule rouge = </a:t>
          </a:r>
          <a:r>
            <a:rPr lang="en-US" cap="none" sz="1100" b="1" i="0" u="none" baseline="0">
              <a:solidFill>
                <a:srgbClr val="000000"/>
              </a:solidFill>
              <a:latin typeface="Calibri"/>
              <a:ea typeface="Calibri"/>
              <a:cs typeface="Calibri"/>
            </a:rPr>
            <a:t>RISQUE AGGRAVE</a:t>
          </a:r>
          <a:r>
            <a:rPr lang="en-US" cap="none" sz="1100" b="0" i="0" u="none" baseline="0">
              <a:solidFill>
                <a:srgbClr val="000000"/>
              </a:solidFill>
              <a:latin typeface="Calibri"/>
              <a:ea typeface="Calibri"/>
              <a:cs typeface="Calibri"/>
            </a:rPr>
            <a:t> imposant une correction rapide (non respect de la réglementation,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chaque onglet, on trouve  également :
</a:t>
          </a:r>
          <a:r>
            <a:rPr lang="en-US" cap="none" sz="1100" b="0" i="0" u="none" baseline="0">
              <a:solidFill>
                <a:srgbClr val="000000"/>
              </a:solidFill>
              <a:latin typeface="Calibri"/>
              <a:ea typeface="Calibri"/>
              <a:cs typeface="Calibri"/>
            </a:rPr>
            <a:t> - Une colonne </a:t>
          </a:r>
          <a:r>
            <a:rPr lang="en-US" cap="none" sz="1100" b="1" i="0" u="none" baseline="0">
              <a:solidFill>
                <a:srgbClr val="000000"/>
              </a:solidFill>
              <a:latin typeface="Calibri"/>
              <a:ea typeface="Calibri"/>
              <a:cs typeface="Calibri"/>
            </a:rPr>
            <a:t>MOTS CLES INSTRUCTION M99 </a:t>
          </a:r>
          <a:r>
            <a:rPr lang="en-US" cap="none" sz="1100" b="0" i="0" u="none" baseline="0">
              <a:solidFill>
                <a:srgbClr val="000000"/>
              </a:solidFill>
              <a:latin typeface="Calibri"/>
              <a:ea typeface="Calibri"/>
              <a:cs typeface="Calibri"/>
            </a:rPr>
            <a:t>: à partir de la version PDF de l'instruction comptable M99 et de la fonction Rechercher avec les touches de raccourci clavier "Ctrl F", l'utilisateur du tableur pourra saisir les mots clés figurant dans la colonne pour retrouver, pour chaque question posée, les références réglementaires de l'instruction comptable
</a:t>
          </a:r>
          <a:r>
            <a:rPr lang="en-US" cap="none" sz="1100" b="0" i="0" u="none" baseline="0">
              <a:solidFill>
                <a:srgbClr val="000000"/>
              </a:solidFill>
              <a:latin typeface="Calibri"/>
              <a:ea typeface="Calibri"/>
              <a:cs typeface="Calibri"/>
            </a:rPr>
            <a:t> - Une colonne </a:t>
          </a:r>
          <a:r>
            <a:rPr lang="en-US" cap="none" sz="1100" b="1" i="0" u="none" baseline="0">
              <a:solidFill>
                <a:srgbClr val="000000"/>
              </a:solidFill>
              <a:latin typeface="Calibri"/>
              <a:ea typeface="Calibri"/>
              <a:cs typeface="Calibri"/>
            </a:rPr>
            <a:t>OBSERVATIONS </a:t>
          </a:r>
          <a:r>
            <a:rPr lang="en-US" cap="none" sz="1100" b="0" i="0" u="none" baseline="0">
              <a:solidFill>
                <a:srgbClr val="000000"/>
              </a:solidFill>
              <a:latin typeface="Calibri"/>
              <a:ea typeface="Calibri"/>
              <a:cs typeface="Calibri"/>
            </a:rPr>
            <a:t>où l'agent comptable pourra porter des annotations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chaque onglet, en fonction des réponses apportées aux questions, le risque encouru apparait : il peut être maîtrisé, avéré ou aggravé. Le </a:t>
          </a:r>
          <a:r>
            <a:rPr lang="en-US" cap="none" sz="1100" b="1" i="0" u="none" baseline="0">
              <a:solidFill>
                <a:srgbClr val="000000"/>
              </a:solidFill>
              <a:latin typeface="Calibri"/>
              <a:ea typeface="Calibri"/>
              <a:cs typeface="Calibri"/>
            </a:rPr>
            <a:t>dépouillement</a:t>
          </a:r>
          <a:r>
            <a:rPr lang="en-US" cap="none" sz="1100" b="0" i="0" u="none" baseline="0">
              <a:solidFill>
                <a:srgbClr val="000000"/>
              </a:solidFill>
              <a:latin typeface="Calibri"/>
              <a:ea typeface="Calibri"/>
              <a:cs typeface="Calibri"/>
            </a:rPr>
            <a:t> retient la méthode exclusive qui consiste à qualifier le risque dès la première réponse négative.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L'onglet AGENT COMPTABLE synthétise les résultats de tous les onglets, permettant à l'agent comptable de disposer d'une</a:t>
          </a:r>
          <a:r>
            <a:rPr lang="en-US" cap="none" sz="1100" b="1" i="0" u="none" baseline="0">
              <a:solidFill>
                <a:srgbClr val="000000"/>
              </a:solidFill>
              <a:latin typeface="Calibri"/>
              <a:ea typeface="Calibri"/>
              <a:cs typeface="Calibri"/>
            </a:rPr>
            <a:t> vision macro </a:t>
          </a:r>
          <a:r>
            <a:rPr lang="en-US" cap="none" sz="1100" b="0" i="0" u="none" baseline="0">
              <a:solidFill>
                <a:srgbClr val="000000"/>
              </a:solidFill>
              <a:latin typeface="Calibri"/>
              <a:ea typeface="Calibri"/>
              <a:cs typeface="Calibri"/>
            </a:rPr>
            <a:t>du niveau de risque encouru pour chaque thématique.
</a:t>
          </a:r>
        </a:p>
      </xdr:txBody>
    </xdr:sp>
    <xdr:clientData/>
  </xdr:twoCellAnchor>
  <xdr:twoCellAnchor>
    <xdr:from>
      <xdr:col>0</xdr:col>
      <xdr:colOff>171450</xdr:colOff>
      <xdr:row>40</xdr:row>
      <xdr:rowOff>123825</xdr:rowOff>
    </xdr:from>
    <xdr:to>
      <xdr:col>13</xdr:col>
      <xdr:colOff>114300</xdr:colOff>
      <xdr:row>52</xdr:row>
      <xdr:rowOff>0</xdr:rowOff>
    </xdr:to>
    <xdr:sp>
      <xdr:nvSpPr>
        <xdr:cNvPr id="3" name="ZoneTexte 6"/>
        <xdr:cNvSpPr txBox="1">
          <a:spLocks noChangeArrowheads="1"/>
        </xdr:cNvSpPr>
      </xdr:nvSpPr>
      <xdr:spPr>
        <a:xfrm>
          <a:off x="171450" y="6600825"/>
          <a:ext cx="9848850" cy="181927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Pour le bon fonctionnement du classeur AGENT COMPTABLE, il est essentiel de respecter les préconisations suivantes :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Version du logiciel :
</a:t>
          </a:r>
          <a:r>
            <a:rPr lang="en-US" cap="none" sz="1100" b="0" i="0" u="none" baseline="0">
              <a:solidFill>
                <a:srgbClr val="000000"/>
              </a:solidFill>
              <a:latin typeface="Calibri"/>
              <a:ea typeface="Calibri"/>
              <a:cs typeface="Calibri"/>
            </a:rPr>
            <a:t> - Pour le bon fonctionnement du classeur, l'utilisation du tableur de MICROSOFT EXCEL version 2010 et supérieures est préconisée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Il est possible d'utiliser Libre Office et le tableur gratuit Calc à partir de la version 5.2.7, toutefois la fonctionnalité "Filtre" dans l'onglet "Organigramme fonctionnel" ne sera pas opérationnelle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rechercher dans l'instruction comptable, il est conseillé d'utiliser le logiciel gratuit ADOBE ACROBAT READER DC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152400</xdr:colOff>
      <xdr:row>38</xdr:row>
      <xdr:rowOff>9525</xdr:rowOff>
    </xdr:from>
    <xdr:to>
      <xdr:col>13</xdr:col>
      <xdr:colOff>114300</xdr:colOff>
      <xdr:row>39</xdr:row>
      <xdr:rowOff>142875</xdr:rowOff>
    </xdr:to>
    <xdr:sp>
      <xdr:nvSpPr>
        <xdr:cNvPr id="4" name="ZoneTexte 5"/>
        <xdr:cNvSpPr txBox="1">
          <a:spLocks noChangeArrowheads="1"/>
        </xdr:cNvSpPr>
      </xdr:nvSpPr>
      <xdr:spPr>
        <a:xfrm>
          <a:off x="152400" y="6162675"/>
          <a:ext cx="9867900" cy="295275"/>
        </a:xfrm>
        <a:prstGeom prst="rect">
          <a:avLst/>
        </a:prstGeom>
        <a:gradFill rotWithShape="1">
          <a:gsLst>
            <a:gs pos="0">
              <a:srgbClr val="7F7F7F"/>
            </a:gs>
            <a:gs pos="100000">
              <a:srgbClr val="3A3A3A"/>
            </a:gs>
          </a:gsLst>
          <a:lin ang="5400000" scaled="1"/>
        </a:gradFill>
        <a:ln w="9525" cmpd="sng">
          <a:solidFill>
            <a:srgbClr val="BCBCBC"/>
          </a:solidFill>
          <a:headEnd type="none"/>
          <a:tailEnd type="none"/>
        </a:ln>
      </xdr:spPr>
      <xdr:txBody>
        <a:bodyPr vertOverflow="clip" wrap="square"/>
        <a:p>
          <a:pPr algn="ctr">
            <a:defRPr/>
          </a:pPr>
          <a:r>
            <a:rPr lang="en-US" cap="none" sz="1600" b="1" i="0" u="none" baseline="0">
              <a:solidFill>
                <a:srgbClr val="333333"/>
              </a:solidFill>
              <a:latin typeface="Calibri"/>
              <a:ea typeface="Calibri"/>
              <a:cs typeface="Calibri"/>
            </a:rPr>
            <a:t>SPÉCIFICATIONS</a:t>
          </a:r>
          <a:r>
            <a:rPr lang="en-US" cap="none" sz="1600" b="1" i="0" u="none" baseline="0">
              <a:solidFill>
                <a:srgbClr val="333333"/>
              </a:solidFill>
              <a:latin typeface="Calibri"/>
              <a:ea typeface="Calibri"/>
              <a:cs typeface="Calibri"/>
            </a:rPr>
            <a:t> TECHNIQUES ESSENTIELLES À RESPECTER</a:t>
          </a:r>
        </a:p>
      </xdr:txBody>
    </xdr:sp>
    <xdr:clientData/>
  </xdr:twoCellAnchor>
  <xdr:twoCellAnchor>
    <xdr:from>
      <xdr:col>0</xdr:col>
      <xdr:colOff>152400</xdr:colOff>
      <xdr:row>0</xdr:row>
      <xdr:rowOff>133350</xdr:rowOff>
    </xdr:from>
    <xdr:to>
      <xdr:col>6</xdr:col>
      <xdr:colOff>304800</xdr:colOff>
      <xdr:row>2</xdr:row>
      <xdr:rowOff>114300</xdr:rowOff>
    </xdr:to>
    <xdr:sp>
      <xdr:nvSpPr>
        <xdr:cNvPr id="5" name="ZoneTexte 3"/>
        <xdr:cNvSpPr txBox="1">
          <a:spLocks noChangeArrowheads="1"/>
        </xdr:cNvSpPr>
      </xdr:nvSpPr>
      <xdr:spPr>
        <a:xfrm>
          <a:off x="152400" y="133350"/>
          <a:ext cx="4724400" cy="304800"/>
        </a:xfrm>
        <a:prstGeom prst="rect">
          <a:avLst/>
        </a:prstGeom>
        <a:gradFill rotWithShape="1">
          <a:gsLst>
            <a:gs pos="0">
              <a:srgbClr val="7F7F7F"/>
            </a:gs>
            <a:gs pos="100000">
              <a:srgbClr val="3A3A3A"/>
            </a:gs>
          </a:gsLst>
          <a:lin ang="5400000" scaled="1"/>
        </a:gradFill>
        <a:ln w="9525" cmpd="sng">
          <a:solidFill>
            <a:srgbClr val="BCBCBC"/>
          </a:solidFill>
          <a:headEnd type="none"/>
          <a:tailEnd type="none"/>
        </a:ln>
      </xdr:spPr>
      <xdr:txBody>
        <a:bodyPr vertOverflow="clip" wrap="square"/>
        <a:p>
          <a:pPr algn="ctr">
            <a:defRPr/>
          </a:pPr>
          <a:r>
            <a:rPr lang="en-US" cap="none" sz="1600" b="1" i="0" u="none" baseline="0">
              <a:solidFill>
                <a:srgbClr val="333333"/>
              </a:solidFill>
            </a:rPr>
            <a:t>CLASSEUR  "AGENT COMPTABLE" - DESCRIPTION</a:t>
          </a:r>
        </a:p>
      </xdr:txBody>
    </xdr:sp>
    <xdr:clientData/>
  </xdr:twoCellAnchor>
  <xdr:twoCellAnchor>
    <xdr:from>
      <xdr:col>6</xdr:col>
      <xdr:colOff>466725</xdr:colOff>
      <xdr:row>0</xdr:row>
      <xdr:rowOff>142875</xdr:rowOff>
    </xdr:from>
    <xdr:to>
      <xdr:col>13</xdr:col>
      <xdr:colOff>104775</xdr:colOff>
      <xdr:row>2</xdr:row>
      <xdr:rowOff>123825</xdr:rowOff>
    </xdr:to>
    <xdr:sp>
      <xdr:nvSpPr>
        <xdr:cNvPr id="6" name="ZoneTexte 4"/>
        <xdr:cNvSpPr txBox="1">
          <a:spLocks noChangeArrowheads="1"/>
        </xdr:cNvSpPr>
      </xdr:nvSpPr>
      <xdr:spPr>
        <a:xfrm>
          <a:off x="5038725" y="142875"/>
          <a:ext cx="4972050" cy="304800"/>
        </a:xfrm>
        <a:prstGeom prst="rect">
          <a:avLst/>
        </a:prstGeom>
        <a:gradFill rotWithShape="1">
          <a:gsLst>
            <a:gs pos="0">
              <a:srgbClr val="7F7F7F"/>
            </a:gs>
            <a:gs pos="100000">
              <a:srgbClr val="3A3A3A"/>
            </a:gs>
          </a:gsLst>
          <a:lin ang="5400000" scaled="1"/>
        </a:gradFill>
        <a:ln w="9525" cmpd="sng">
          <a:solidFill>
            <a:srgbClr val="BCBCBC"/>
          </a:solidFill>
          <a:headEnd type="none"/>
          <a:tailEnd type="none"/>
        </a:ln>
      </xdr:spPr>
      <xdr:txBody>
        <a:bodyPr vertOverflow="clip" wrap="square"/>
        <a:p>
          <a:pPr algn="ctr">
            <a:defRPr/>
          </a:pPr>
          <a:r>
            <a:rPr lang="en-US" cap="none" sz="1600" b="1" i="0" u="none" baseline="0">
              <a:solidFill>
                <a:srgbClr val="333333"/>
              </a:solidFill>
              <a:latin typeface="Calibri"/>
              <a:ea typeface="Calibri"/>
              <a:cs typeface="Calibri"/>
            </a:rPr>
            <a:t>COMMENT</a:t>
          </a:r>
          <a:r>
            <a:rPr lang="en-US" cap="none" sz="1600" b="1" i="0" u="none" baseline="0">
              <a:solidFill>
                <a:srgbClr val="333333"/>
              </a:solidFill>
              <a:latin typeface="Calibri"/>
              <a:ea typeface="Calibri"/>
              <a:cs typeface="Calibri"/>
            </a:rPr>
            <a:t> S'AUTO-DIAGNOSTIQUER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I41:I41"/>
  <sheetViews>
    <sheetView tabSelected="1" zoomScale="160" zoomScaleNormal="160" zoomScalePageLayoutView="0" workbookViewId="0" topLeftCell="A1">
      <selection activeCell="F40" sqref="F40"/>
    </sheetView>
  </sheetViews>
  <sheetFormatPr defaultColWidth="11.421875" defaultRowHeight="12.75"/>
  <sheetData>
    <row r="41" ht="12.75">
      <c r="I41" s="14"/>
    </row>
  </sheetData>
  <sheetProtection password="DF16" sheet="1" objects="1" scenarios="1" selectLockedCells="1" selectUnlockedCells="1"/>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Header>&amp;L&amp;D&amp;C&amp;F&amp;R&amp;A</oddHeader>
    <oddFooter>&amp;RPage &amp;P sur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G21"/>
  <sheetViews>
    <sheetView zoomScale="130" zoomScaleNormal="130" zoomScalePageLayoutView="0" workbookViewId="0" topLeftCell="A1">
      <selection activeCell="B3" sqref="B3"/>
    </sheetView>
  </sheetViews>
  <sheetFormatPr defaultColWidth="11.421875" defaultRowHeight="12.75"/>
  <cols>
    <col min="1" max="1" width="89.7109375" style="1" customWidth="1"/>
    <col min="2" max="2" width="20.57421875" style="17" bestFit="1" customWidth="1"/>
    <col min="3" max="3" width="10.00390625" style="1" hidden="1" customWidth="1"/>
    <col min="4" max="5" width="0" style="2" hidden="1" customWidth="1"/>
    <col min="6" max="6" width="34.28125" style="2" bestFit="1" customWidth="1"/>
    <col min="7" max="7" width="50.7109375" style="1" customWidth="1"/>
    <col min="8" max="16384" width="11.421875" style="1" customWidth="1"/>
  </cols>
  <sheetData>
    <row r="1" spans="1:7" s="11" customFormat="1" ht="35.25" customHeight="1">
      <c r="A1" s="19" t="s">
        <v>83</v>
      </c>
      <c r="B1" s="40" t="s">
        <v>296</v>
      </c>
      <c r="C1" s="19"/>
      <c r="D1" s="19" t="s">
        <v>0</v>
      </c>
      <c r="E1" s="19" t="s">
        <v>1</v>
      </c>
      <c r="F1" s="19" t="s">
        <v>6</v>
      </c>
      <c r="G1" s="19" t="s">
        <v>189</v>
      </c>
    </row>
    <row r="2" spans="1:7" s="9" customFormat="1" ht="15.75">
      <c r="A2" s="29" t="s">
        <v>54</v>
      </c>
      <c r="B2" s="41"/>
      <c r="C2" s="29"/>
      <c r="D2" s="25"/>
      <c r="E2" s="25"/>
      <c r="F2" s="25"/>
      <c r="G2" s="26"/>
    </row>
    <row r="3" spans="1:7" s="9" customFormat="1" ht="19.5" customHeight="1">
      <c r="A3" s="26" t="s">
        <v>259</v>
      </c>
      <c r="B3" s="66" t="s">
        <v>1</v>
      </c>
      <c r="C3" s="22">
        <f>IF(B3="OUI",0,IF(B3="NON",1))</f>
        <v>1</v>
      </c>
      <c r="D3" s="23"/>
      <c r="E3" s="24"/>
      <c r="F3" s="25" t="s">
        <v>88</v>
      </c>
      <c r="G3" s="67"/>
    </row>
    <row r="4" spans="1:7" s="9" customFormat="1" ht="19.5" customHeight="1">
      <c r="A4" s="22" t="s">
        <v>258</v>
      </c>
      <c r="B4" s="41"/>
      <c r="C4" s="22"/>
      <c r="D4" s="28"/>
      <c r="E4" s="28"/>
      <c r="F4" s="25"/>
      <c r="G4" s="26"/>
    </row>
    <row r="5" spans="1:7" s="9" customFormat="1" ht="19.5" customHeight="1">
      <c r="A5" s="22" t="s">
        <v>55</v>
      </c>
      <c r="B5" s="65" t="s">
        <v>1</v>
      </c>
      <c r="C5" s="22">
        <f>IF(B5="OUI",0,IF(B5="NON",50))</f>
        <v>50</v>
      </c>
      <c r="D5" s="23"/>
      <c r="E5" s="30"/>
      <c r="F5" s="25" t="s">
        <v>127</v>
      </c>
      <c r="G5" s="67"/>
    </row>
    <row r="6" spans="1:7" s="9" customFormat="1" ht="19.5" customHeight="1">
      <c r="A6" s="22" t="s">
        <v>56</v>
      </c>
      <c r="B6" s="65" t="s">
        <v>1</v>
      </c>
      <c r="C6" s="22">
        <f>IF(B6="OUI",0,IF(B6="NON",50))</f>
        <v>50</v>
      </c>
      <c r="D6" s="23"/>
      <c r="E6" s="30"/>
      <c r="F6" s="25" t="s">
        <v>127</v>
      </c>
      <c r="G6" s="67"/>
    </row>
    <row r="7" spans="1:7" s="9" customFormat="1" ht="19.5" customHeight="1">
      <c r="A7" s="22" t="s">
        <v>57</v>
      </c>
      <c r="B7" s="65" t="s">
        <v>1</v>
      </c>
      <c r="C7" s="22">
        <f>IF(B7="OUI",0,IF(B7="NON",50))</f>
        <v>50</v>
      </c>
      <c r="D7" s="23"/>
      <c r="E7" s="30"/>
      <c r="F7" s="25" t="s">
        <v>127</v>
      </c>
      <c r="G7" s="67"/>
    </row>
    <row r="8" spans="1:7" s="9" customFormat="1" ht="19.5" customHeight="1">
      <c r="A8" s="22" t="s">
        <v>174</v>
      </c>
      <c r="B8" s="65" t="s">
        <v>1</v>
      </c>
      <c r="C8" s="22">
        <f>IF(B8="OUI",0,IF(B8="NON",50))</f>
        <v>50</v>
      </c>
      <c r="D8" s="23"/>
      <c r="E8" s="30"/>
      <c r="F8" s="25" t="s">
        <v>127</v>
      </c>
      <c r="G8" s="67"/>
    </row>
    <row r="9" spans="1:7" s="9" customFormat="1" ht="19.5" customHeight="1">
      <c r="A9" s="22" t="s">
        <v>205</v>
      </c>
      <c r="B9" s="41"/>
      <c r="C9" s="22"/>
      <c r="D9" s="28"/>
      <c r="E9" s="28"/>
      <c r="F9" s="25"/>
      <c r="G9" s="26"/>
    </row>
    <row r="10" spans="1:7" s="9" customFormat="1" ht="19.5" customHeight="1">
      <c r="A10" s="22" t="s">
        <v>58</v>
      </c>
      <c r="B10" s="65" t="s">
        <v>1</v>
      </c>
      <c r="C10" s="22">
        <f aca="true" t="shared" si="0" ref="C10:C15">IF(B10="OUI",0,IF(B10="NON",1))</f>
        <v>1</v>
      </c>
      <c r="D10" s="23"/>
      <c r="E10" s="24"/>
      <c r="F10" s="25" t="s">
        <v>88</v>
      </c>
      <c r="G10" s="67"/>
    </row>
    <row r="11" spans="1:7" s="9" customFormat="1" ht="19.5" customHeight="1">
      <c r="A11" s="22" t="s">
        <v>59</v>
      </c>
      <c r="B11" s="65" t="s">
        <v>1</v>
      </c>
      <c r="C11" s="22">
        <f t="shared" si="0"/>
        <v>1</v>
      </c>
      <c r="D11" s="23"/>
      <c r="E11" s="24"/>
      <c r="F11" s="25" t="s">
        <v>88</v>
      </c>
      <c r="G11" s="67"/>
    </row>
    <row r="12" spans="1:7" s="9" customFormat="1" ht="19.5" customHeight="1">
      <c r="A12" s="22" t="s">
        <v>60</v>
      </c>
      <c r="B12" s="65" t="s">
        <v>1</v>
      </c>
      <c r="C12" s="22">
        <f t="shared" si="0"/>
        <v>1</v>
      </c>
      <c r="D12" s="23"/>
      <c r="E12" s="24"/>
      <c r="F12" s="25" t="s">
        <v>128</v>
      </c>
      <c r="G12" s="67"/>
    </row>
    <row r="13" spans="1:7" s="9" customFormat="1" ht="19.5" customHeight="1">
      <c r="A13" s="29" t="s">
        <v>61</v>
      </c>
      <c r="B13" s="41"/>
      <c r="C13" s="22"/>
      <c r="D13" s="28"/>
      <c r="E13" s="25"/>
      <c r="F13" s="25"/>
      <c r="G13" s="26"/>
    </row>
    <row r="14" spans="1:7" s="9" customFormat="1" ht="19.5" customHeight="1">
      <c r="A14" s="22" t="s">
        <v>62</v>
      </c>
      <c r="B14" s="65" t="s">
        <v>1</v>
      </c>
      <c r="C14" s="22">
        <f t="shared" si="0"/>
        <v>1</v>
      </c>
      <c r="D14" s="23"/>
      <c r="E14" s="24"/>
      <c r="F14" s="25" t="s">
        <v>88</v>
      </c>
      <c r="G14" s="67"/>
    </row>
    <row r="15" spans="1:7" s="9" customFormat="1" ht="19.5" customHeight="1">
      <c r="A15" s="22" t="s">
        <v>207</v>
      </c>
      <c r="B15" s="65" t="s">
        <v>1</v>
      </c>
      <c r="C15" s="22">
        <f t="shared" si="0"/>
        <v>1</v>
      </c>
      <c r="D15" s="23"/>
      <c r="E15" s="24"/>
      <c r="F15" s="25" t="s">
        <v>89</v>
      </c>
      <c r="G15" s="67"/>
    </row>
    <row r="16" spans="2:3" ht="19.5" customHeight="1">
      <c r="B16" s="17" t="str">
        <f>IF(C16&gt;=50,"RISQUE AGGRAVE",IF(C16=0,"RISQUE MAITRISE",IF(C16&lt;50,"RISQUE AVERE")))</f>
        <v>RISQUE AGGRAVE</v>
      </c>
      <c r="C16" s="1">
        <f>SUM(C3:C15)</f>
        <v>206</v>
      </c>
    </row>
    <row r="17" spans="3:4" ht="19.5" customHeight="1">
      <c r="C17" s="1">
        <f>COUNTIF($C$3:$C$15,1)</f>
        <v>6</v>
      </c>
      <c r="D17" s="2">
        <v>1</v>
      </c>
    </row>
    <row r="18" spans="3:4" ht="19.5" customHeight="1">
      <c r="C18" s="1">
        <f>COUNTIF($C$3:$C$15,50)</f>
        <v>4</v>
      </c>
      <c r="D18" s="2">
        <v>50</v>
      </c>
    </row>
    <row r="19" spans="3:4" ht="19.5" customHeight="1">
      <c r="C19" s="1">
        <f>SUM(C17:C18)</f>
        <v>10</v>
      </c>
      <c r="D19" s="2" t="s">
        <v>287</v>
      </c>
    </row>
    <row r="20" spans="3:4" ht="19.5" customHeight="1">
      <c r="C20" s="1">
        <f>COUNTIF($C$3:$C$15,0)</f>
        <v>0</v>
      </c>
      <c r="D20" s="2">
        <v>0</v>
      </c>
    </row>
    <row r="21" spans="3:4" ht="19.5" customHeight="1">
      <c r="C21" s="1">
        <f>SUM(C19:C20)</f>
        <v>10</v>
      </c>
      <c r="D21" s="2" t="s">
        <v>262</v>
      </c>
    </row>
    <row r="22" ht="19.5" customHeight="1"/>
    <row r="23" ht="19.5" customHeight="1"/>
    <row r="24" ht="19.5" customHeight="1"/>
    <row r="25" ht="19.5" customHeight="1"/>
    <row r="26" ht="19.5" customHeight="1"/>
    <row r="27" ht="19.5" customHeight="1"/>
    <row r="28" ht="19.5" customHeight="1"/>
  </sheetData>
  <sheetProtection password="DF16" sheet="1" objects="1" scenarios="1" selectLockedCells="1"/>
  <conditionalFormatting sqref="B16">
    <cfRule type="containsText" priority="1" dxfId="2" operator="containsText" stopIfTrue="1" text="AVERE">
      <formula>NOT(ISERROR(SEARCH("AVERE",B16)))</formula>
    </cfRule>
    <cfRule type="containsText" priority="5" dxfId="1" operator="containsText" stopIfTrue="1" text="AGGRAVE">
      <formula>NOT(ISERROR(SEARCH("AGGRAVE",B16)))</formula>
    </cfRule>
    <cfRule type="containsText" priority="6" dxfId="0" operator="containsText" stopIfTrue="1" text="MAITRISE">
      <formula>NOT(ISERROR(SEARCH("MAITRISE",B16)))</formula>
    </cfRule>
  </conditionalFormatting>
  <conditionalFormatting sqref="B3 B5:B8 B10:B12 B14:B15">
    <cfRule type="containsText" priority="4" dxfId="0" operator="containsText" stopIfTrue="1" text="OUI">
      <formula>NOT(ISERROR(SEARCH("OUI",B3)))</formula>
    </cfRule>
  </conditionalFormatting>
  <conditionalFormatting sqref="B3 B10:B15">
    <cfRule type="containsText" priority="3" dxfId="2" operator="containsText" stopIfTrue="1" text="NON">
      <formula>NOT(ISERROR(SEARCH("NON",B3)))</formula>
    </cfRule>
  </conditionalFormatting>
  <conditionalFormatting sqref="B5:B8">
    <cfRule type="containsText" priority="2" dxfId="1" operator="containsText" stopIfTrue="1" text="NON">
      <formula>NOT(ISERROR(SEARCH("NON",B5)))</formula>
    </cfRule>
  </conditionalFormatting>
  <dataValidations count="1">
    <dataValidation type="list" allowBlank="1" showInputMessage="1" showErrorMessage="1" sqref="B3 B5:B8 B10:B12 B14:B15">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headerFooter>
    <oddHeader>&amp;L&amp;D&amp;C&amp;F&amp;R&amp;A</oddHeader>
    <oddFooter>&amp;RPage &amp;P sur &amp;N</oddFooter>
  </headerFooter>
  <ignoredErrors>
    <ignoredError sqref="C20"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G24"/>
  <sheetViews>
    <sheetView zoomScale="130" zoomScaleNormal="130" zoomScalePageLayoutView="0" workbookViewId="0" topLeftCell="A1">
      <selection activeCell="B3" sqref="B3"/>
    </sheetView>
  </sheetViews>
  <sheetFormatPr defaultColWidth="11.421875" defaultRowHeight="12.75"/>
  <cols>
    <col min="1" max="1" width="88.7109375" style="86" customWidth="1"/>
    <col min="2" max="2" width="20.8515625" style="58" bestFit="1" customWidth="1"/>
    <col min="3" max="3" width="10.57421875" style="1" hidden="1" customWidth="1"/>
    <col min="4" max="5" width="0" style="2" hidden="1" customWidth="1"/>
    <col min="6" max="6" width="34.7109375" style="2" bestFit="1" customWidth="1"/>
    <col min="7" max="7" width="50.7109375" style="1" customWidth="1"/>
    <col min="8" max="16384" width="11.421875" style="1" customWidth="1"/>
  </cols>
  <sheetData>
    <row r="1" spans="1:7" s="11" customFormat="1" ht="33.75" customHeight="1">
      <c r="A1" s="77" t="s">
        <v>84</v>
      </c>
      <c r="B1" s="40" t="s">
        <v>296</v>
      </c>
      <c r="C1" s="19"/>
      <c r="D1" s="19" t="s">
        <v>0</v>
      </c>
      <c r="E1" s="19" t="s">
        <v>1</v>
      </c>
      <c r="F1" s="19" t="s">
        <v>6</v>
      </c>
      <c r="G1" s="19" t="s">
        <v>189</v>
      </c>
    </row>
    <row r="2" spans="1:7" s="9" customFormat="1" ht="15.75">
      <c r="A2" s="89" t="s">
        <v>63</v>
      </c>
      <c r="B2" s="41"/>
      <c r="C2" s="29"/>
      <c r="D2" s="25"/>
      <c r="E2" s="25"/>
      <c r="F2" s="25"/>
      <c r="G2" s="26"/>
    </row>
    <row r="3" spans="1:7" s="9" customFormat="1" ht="15.75">
      <c r="A3" s="26" t="s">
        <v>65</v>
      </c>
      <c r="B3" s="65" t="s">
        <v>1</v>
      </c>
      <c r="C3" s="26">
        <f>IF(B3="OUI",0,IF(B3="NON",1))</f>
        <v>1</v>
      </c>
      <c r="D3" s="23"/>
      <c r="E3" s="24"/>
      <c r="F3" s="25" t="s">
        <v>92</v>
      </c>
      <c r="G3" s="67"/>
    </row>
    <row r="4" spans="1:7" s="9" customFormat="1" ht="15.75">
      <c r="A4" s="31" t="s">
        <v>64</v>
      </c>
      <c r="B4" s="70" t="s">
        <v>1</v>
      </c>
      <c r="C4" s="26">
        <f>IF(B4="OUI",0,IF(B4="NON",1))</f>
        <v>1</v>
      </c>
      <c r="D4" s="23"/>
      <c r="E4" s="24"/>
      <c r="F4" s="25" t="s">
        <v>88</v>
      </c>
      <c r="G4" s="67"/>
    </row>
    <row r="5" spans="1:7" s="9" customFormat="1" ht="31.5">
      <c r="A5" s="26" t="s">
        <v>70</v>
      </c>
      <c r="B5" s="65" t="s">
        <v>1</v>
      </c>
      <c r="C5" s="26">
        <f>IF(B5="OUI",0,IF(B5="NON",50))</f>
        <v>50</v>
      </c>
      <c r="D5" s="23"/>
      <c r="E5" s="30"/>
      <c r="F5" s="25" t="s">
        <v>129</v>
      </c>
      <c r="G5" s="67"/>
    </row>
    <row r="6" spans="1:7" s="9" customFormat="1" ht="15.75">
      <c r="A6" s="89" t="s">
        <v>175</v>
      </c>
      <c r="B6" s="41"/>
      <c r="C6" s="26"/>
      <c r="D6" s="28"/>
      <c r="E6" s="25"/>
      <c r="F6" s="25"/>
      <c r="G6" s="26"/>
    </row>
    <row r="7" spans="1:7" s="9" customFormat="1" ht="15.75">
      <c r="A7" s="26" t="s">
        <v>208</v>
      </c>
      <c r="B7" s="66" t="s">
        <v>1</v>
      </c>
      <c r="C7" s="26">
        <f>IF(B7="OUI",0,IF(B7="NON",50))</f>
        <v>50</v>
      </c>
      <c r="D7" s="23"/>
      <c r="E7" s="30"/>
      <c r="F7" s="25" t="s">
        <v>130</v>
      </c>
      <c r="G7" s="67"/>
    </row>
    <row r="8" spans="1:7" s="9" customFormat="1" ht="19.5" customHeight="1">
      <c r="A8" s="26" t="s">
        <v>209</v>
      </c>
      <c r="B8" s="65" t="s">
        <v>1</v>
      </c>
      <c r="C8" s="26">
        <f aca="true" t="shared" si="0" ref="C8:C18">IF(B8="OUI",0,IF(B8="NON",1))</f>
        <v>1</v>
      </c>
      <c r="D8" s="23"/>
      <c r="E8" s="24"/>
      <c r="F8" s="25" t="s">
        <v>131</v>
      </c>
      <c r="G8" s="67"/>
    </row>
    <row r="9" spans="1:7" s="9" customFormat="1" ht="15.75">
      <c r="A9" s="26" t="s">
        <v>66</v>
      </c>
      <c r="B9" s="65" t="s">
        <v>1</v>
      </c>
      <c r="C9" s="26">
        <f t="shared" si="0"/>
        <v>1</v>
      </c>
      <c r="D9" s="23"/>
      <c r="E9" s="24"/>
      <c r="F9" s="25" t="s">
        <v>130</v>
      </c>
      <c r="G9" s="67"/>
    </row>
    <row r="10" spans="1:7" s="9" customFormat="1" ht="31.5">
      <c r="A10" s="26" t="s">
        <v>67</v>
      </c>
      <c r="B10" s="65" t="s">
        <v>1</v>
      </c>
      <c r="C10" s="26">
        <f t="shared" si="0"/>
        <v>1</v>
      </c>
      <c r="D10" s="23"/>
      <c r="E10" s="24"/>
      <c r="F10" s="25" t="s">
        <v>130</v>
      </c>
      <c r="G10" s="67"/>
    </row>
    <row r="11" spans="1:7" s="9" customFormat="1" ht="15.75">
      <c r="A11" s="26" t="s">
        <v>68</v>
      </c>
      <c r="B11" s="65" t="s">
        <v>1</v>
      </c>
      <c r="C11" s="26">
        <f t="shared" si="0"/>
        <v>1</v>
      </c>
      <c r="D11" s="23"/>
      <c r="E11" s="24"/>
      <c r="F11" s="25" t="s">
        <v>132</v>
      </c>
      <c r="G11" s="67"/>
    </row>
    <row r="12" spans="1:7" s="9" customFormat="1" ht="15.75">
      <c r="A12" s="26" t="s">
        <v>210</v>
      </c>
      <c r="B12" s="65" t="s">
        <v>1</v>
      </c>
      <c r="C12" s="26">
        <f t="shared" si="0"/>
        <v>1</v>
      </c>
      <c r="D12" s="23"/>
      <c r="E12" s="24"/>
      <c r="F12" s="25" t="s">
        <v>133</v>
      </c>
      <c r="G12" s="67"/>
    </row>
    <row r="13" spans="1:7" s="9" customFormat="1" ht="15.75">
      <c r="A13" s="26" t="s">
        <v>211</v>
      </c>
      <c r="B13" s="65" t="s">
        <v>1</v>
      </c>
      <c r="C13" s="26">
        <f t="shared" si="0"/>
        <v>1</v>
      </c>
      <c r="D13" s="23"/>
      <c r="E13" s="24"/>
      <c r="F13" s="25" t="s">
        <v>134</v>
      </c>
      <c r="G13" s="67"/>
    </row>
    <row r="14" spans="1:7" s="9" customFormat="1" ht="15.75">
      <c r="A14" s="89" t="s">
        <v>69</v>
      </c>
      <c r="B14" s="41"/>
      <c r="C14" s="26"/>
      <c r="D14" s="25"/>
      <c r="E14" s="25"/>
      <c r="F14" s="25"/>
      <c r="G14" s="26"/>
    </row>
    <row r="15" spans="1:7" s="9" customFormat="1" ht="31.5">
      <c r="A15" s="26" t="s">
        <v>213</v>
      </c>
      <c r="B15" s="65" t="s">
        <v>1</v>
      </c>
      <c r="C15" s="26">
        <f t="shared" si="0"/>
        <v>1</v>
      </c>
      <c r="D15" s="23"/>
      <c r="E15" s="24"/>
      <c r="F15" s="25" t="s">
        <v>92</v>
      </c>
      <c r="G15" s="67"/>
    </row>
    <row r="16" spans="1:7" s="9" customFormat="1" ht="15.75">
      <c r="A16" s="26" t="s">
        <v>212</v>
      </c>
      <c r="B16" s="65" t="s">
        <v>1</v>
      </c>
      <c r="C16" s="26">
        <f t="shared" si="0"/>
        <v>1</v>
      </c>
      <c r="D16" s="23"/>
      <c r="E16" s="24"/>
      <c r="F16" s="25" t="s">
        <v>136</v>
      </c>
      <c r="G16" s="67"/>
    </row>
    <row r="17" spans="1:7" s="9" customFormat="1" ht="15.75">
      <c r="A17" s="26" t="s">
        <v>71</v>
      </c>
      <c r="B17" s="65" t="s">
        <v>1</v>
      </c>
      <c r="C17" s="26">
        <f t="shared" si="0"/>
        <v>1</v>
      </c>
      <c r="D17" s="23"/>
      <c r="E17" s="24"/>
      <c r="F17" s="25" t="s">
        <v>136</v>
      </c>
      <c r="G17" s="67"/>
    </row>
    <row r="18" spans="1:7" s="9" customFormat="1" ht="15.75">
      <c r="A18" s="26" t="s">
        <v>72</v>
      </c>
      <c r="B18" s="65" t="s">
        <v>1</v>
      </c>
      <c r="C18" s="26">
        <f t="shared" si="0"/>
        <v>1</v>
      </c>
      <c r="D18" s="23"/>
      <c r="E18" s="24"/>
      <c r="F18" s="25" t="s">
        <v>136</v>
      </c>
      <c r="G18" s="67"/>
    </row>
    <row r="19" spans="2:3" ht="15.75">
      <c r="B19" s="58" t="str">
        <f>IF(C19&gt;=50,"RISQUE AGGRAVE",IF(C19=0,"RISQUE MAITRISE",IF(C19&lt;50,"RISQUE AVERE")))</f>
        <v>RISQUE AGGRAVE</v>
      </c>
      <c r="C19" s="1">
        <f>SUM(C3:C18)</f>
        <v>112</v>
      </c>
    </row>
    <row r="20" spans="3:4" ht="15.75">
      <c r="C20" s="1">
        <f>COUNTIF($C$3:$C$18,1)</f>
        <v>12</v>
      </c>
      <c r="D20" s="2">
        <v>1</v>
      </c>
    </row>
    <row r="21" spans="3:4" ht="15.75">
      <c r="C21" s="1">
        <f>COUNTIF($C$3:$C$18,50)</f>
        <v>2</v>
      </c>
      <c r="D21" s="2">
        <v>50</v>
      </c>
    </row>
    <row r="22" spans="3:4" ht="15.75">
      <c r="C22" s="1">
        <f>SUM(C20:C21)</f>
        <v>14</v>
      </c>
      <c r="D22" s="2" t="s">
        <v>287</v>
      </c>
    </row>
    <row r="23" spans="3:4" ht="15.75">
      <c r="C23" s="1">
        <f>COUNTIF($C$3:$C$18,0)</f>
        <v>0</v>
      </c>
      <c r="D23" s="2">
        <v>0</v>
      </c>
    </row>
    <row r="24" spans="3:4" ht="15.75">
      <c r="C24" s="1">
        <f>SUM(C22:C23)</f>
        <v>14</v>
      </c>
      <c r="D24" s="2" t="s">
        <v>262</v>
      </c>
    </row>
  </sheetData>
  <sheetProtection password="DF16" sheet="1" objects="1" scenarios="1" selectLockedCells="1"/>
  <conditionalFormatting sqref="B3:B5 B7:B13 B15:B18">
    <cfRule type="containsText" priority="6" dxfId="0" operator="containsText" stopIfTrue="1" text="OUI">
      <formula>NOT(ISERROR(SEARCH("OUI",B3)))</formula>
    </cfRule>
  </conditionalFormatting>
  <conditionalFormatting sqref="B3:B4 B8:B13 B15:B18">
    <cfRule type="containsText" priority="5" dxfId="2" operator="containsText" stopIfTrue="1" text="NON">
      <formula>NOT(ISERROR(SEARCH("NON",B3)))</formula>
    </cfRule>
  </conditionalFormatting>
  <conditionalFormatting sqref="B5 B7">
    <cfRule type="containsText" priority="4" dxfId="1" operator="containsText" stopIfTrue="1" text="NON">
      <formula>NOT(ISERROR(SEARCH("NON",B5)))</formula>
    </cfRule>
  </conditionalFormatting>
  <conditionalFormatting sqref="B19">
    <cfRule type="containsText" priority="1" dxfId="2" operator="containsText" stopIfTrue="1" text="AVERE">
      <formula>NOT(ISERROR(SEARCH("AVERE",B19)))</formula>
    </cfRule>
    <cfRule type="containsText" priority="2" dxfId="1" operator="containsText" stopIfTrue="1" text="AGGRAVE">
      <formula>NOT(ISERROR(SEARCH("AGGRAVE",B19)))</formula>
    </cfRule>
    <cfRule type="containsText" priority="3" dxfId="0" operator="containsText" stopIfTrue="1" text="MAITRISE">
      <formula>NOT(ISERROR(SEARCH("MAITRISE",B19)))</formula>
    </cfRule>
  </conditionalFormatting>
  <dataValidations count="1">
    <dataValidation type="list" allowBlank="1" showInputMessage="1" showErrorMessage="1" sqref="B3:B5 B7:B13 B15:B18">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1" r:id="rId1"/>
  <headerFooter alignWithMargins="0">
    <oddHeader>&amp;L&amp;D&amp;C&amp;F&amp;R&amp;A</oddHeader>
    <oddFooter>&amp;RPage &amp;P sur &amp;N</oddFooter>
  </headerFooter>
  <ignoredErrors>
    <ignoredError sqref="C23"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G25"/>
  <sheetViews>
    <sheetView zoomScale="130" zoomScaleNormal="130" zoomScalePageLayoutView="0" workbookViewId="0" topLeftCell="A1">
      <selection activeCell="B2" sqref="B2"/>
    </sheetView>
  </sheetViews>
  <sheetFormatPr defaultColWidth="11.421875" defaultRowHeight="12.75"/>
  <cols>
    <col min="1" max="1" width="88.7109375" style="1" customWidth="1"/>
    <col min="2" max="2" width="20.57421875" style="17" bestFit="1" customWidth="1"/>
    <col min="3" max="3" width="11.28125" style="1" hidden="1" customWidth="1"/>
    <col min="4" max="5" width="0" style="2" hidden="1" customWidth="1"/>
    <col min="6" max="6" width="38.8515625" style="2" bestFit="1" customWidth="1"/>
    <col min="7" max="7" width="50.7109375" style="1" customWidth="1"/>
    <col min="8" max="16384" width="11.421875" style="1" customWidth="1"/>
  </cols>
  <sheetData>
    <row r="1" spans="1:7" s="11" customFormat="1" ht="36" customHeight="1">
      <c r="A1" s="19" t="s">
        <v>85</v>
      </c>
      <c r="B1" s="40" t="s">
        <v>296</v>
      </c>
      <c r="C1" s="19"/>
      <c r="D1" s="19" t="s">
        <v>0</v>
      </c>
      <c r="E1" s="19" t="s">
        <v>1</v>
      </c>
      <c r="F1" s="19" t="s">
        <v>6</v>
      </c>
      <c r="G1" s="19" t="s">
        <v>189</v>
      </c>
    </row>
    <row r="2" spans="1:7" s="9" customFormat="1" ht="19.5" customHeight="1">
      <c r="A2" s="22" t="s">
        <v>77</v>
      </c>
      <c r="B2" s="65" t="s">
        <v>1</v>
      </c>
      <c r="C2" s="22">
        <f>IF(B2="OUI",0,IF(B2="NON",50))</f>
        <v>50</v>
      </c>
      <c r="D2" s="23"/>
      <c r="E2" s="39"/>
      <c r="F2" s="25" t="s">
        <v>139</v>
      </c>
      <c r="G2" s="67"/>
    </row>
    <row r="3" spans="1:7" s="9" customFormat="1" ht="19.5" customHeight="1">
      <c r="A3" s="22" t="s">
        <v>78</v>
      </c>
      <c r="B3" s="65" t="s">
        <v>1</v>
      </c>
      <c r="C3" s="22">
        <f>IF(B3="OUI",0,IF(B3="NON",50))</f>
        <v>50</v>
      </c>
      <c r="D3" s="23"/>
      <c r="E3" s="39"/>
      <c r="F3" s="25" t="s">
        <v>137</v>
      </c>
      <c r="G3" s="67"/>
    </row>
    <row r="4" spans="1:7" s="9" customFormat="1" ht="19.5" customHeight="1">
      <c r="A4" s="22" t="s">
        <v>216</v>
      </c>
      <c r="B4" s="65" t="s">
        <v>1</v>
      </c>
      <c r="C4" s="22">
        <f>IF(B4="OUI",0,IF(B4="NON",1))</f>
        <v>1</v>
      </c>
      <c r="D4" s="23"/>
      <c r="E4" s="24"/>
      <c r="F4" s="25" t="s">
        <v>138</v>
      </c>
      <c r="G4" s="67"/>
    </row>
    <row r="5" spans="1:7" s="9" customFormat="1" ht="19.5" customHeight="1">
      <c r="A5" s="22" t="s">
        <v>87</v>
      </c>
      <c r="B5" s="65" t="s">
        <v>1</v>
      </c>
      <c r="C5" s="22">
        <f>IF(B5="OUI",0,IF(B5="NON",1))</f>
        <v>1</v>
      </c>
      <c r="D5" s="23"/>
      <c r="E5" s="24"/>
      <c r="F5" s="25" t="s">
        <v>140</v>
      </c>
      <c r="G5" s="67"/>
    </row>
    <row r="6" spans="1:7" ht="38.25" customHeight="1">
      <c r="A6" s="31" t="s">
        <v>291</v>
      </c>
      <c r="B6" s="69" t="s">
        <v>1</v>
      </c>
      <c r="C6" s="22">
        <f>IF(B6="OUI",0,IF(B6="NON",1))</f>
        <v>1</v>
      </c>
      <c r="D6" s="23"/>
      <c r="E6" s="24"/>
      <c r="F6" s="25" t="s">
        <v>138</v>
      </c>
      <c r="G6" s="71"/>
    </row>
    <row r="7" spans="2:5" ht="19.5" customHeight="1">
      <c r="B7" s="17" t="str">
        <f>IF(C7&gt;=50,"RISQUE AGGRAVE",IF(C7=0,"RISQUE MAITRISE",IF(C7&lt;50,"RISQUE AVERE")))</f>
        <v>RISQUE AGGRAVE</v>
      </c>
      <c r="C7" s="1">
        <f>SUM(C2:C6)</f>
        <v>103</v>
      </c>
      <c r="D7" s="3"/>
      <c r="E7" s="3"/>
    </row>
    <row r="8" spans="3:5" ht="19.5" customHeight="1">
      <c r="C8" s="1">
        <f>COUNTIF($C$2:$C$6,1)</f>
        <v>3</v>
      </c>
      <c r="D8" s="2">
        <v>1</v>
      </c>
      <c r="E8" s="3"/>
    </row>
    <row r="9" spans="3:5" ht="19.5" customHeight="1">
      <c r="C9" s="1">
        <f>COUNTIF($C$2:$C$6,50)</f>
        <v>2</v>
      </c>
      <c r="D9" s="2">
        <v>50</v>
      </c>
      <c r="E9" s="3"/>
    </row>
    <row r="10" spans="3:4" ht="19.5" customHeight="1">
      <c r="C10" s="1">
        <f>SUM(C8:C9)</f>
        <v>5</v>
      </c>
      <c r="D10" s="2" t="s">
        <v>287</v>
      </c>
    </row>
    <row r="11" spans="3:4" ht="19.5" customHeight="1">
      <c r="C11" s="1">
        <f>COUNTIF($C$2:$C$6,0)</f>
        <v>0</v>
      </c>
      <c r="D11" s="2">
        <v>0</v>
      </c>
    </row>
    <row r="12" spans="3:4" ht="19.5" customHeight="1">
      <c r="C12" s="1">
        <f>SUM(C10:C11)</f>
        <v>5</v>
      </c>
      <c r="D12" s="2" t="s">
        <v>262</v>
      </c>
    </row>
    <row r="13" ht="19.5" customHeight="1">
      <c r="D13" s="3"/>
    </row>
    <row r="14" ht="19.5" customHeight="1">
      <c r="D14" s="3"/>
    </row>
    <row r="15" ht="19.5" customHeight="1">
      <c r="D15" s="3"/>
    </row>
    <row r="16" spans="4:5" ht="19.5" customHeight="1">
      <c r="D16" s="3"/>
      <c r="E16" s="4"/>
    </row>
    <row r="17" ht="19.5" customHeight="1">
      <c r="D17" s="3"/>
    </row>
    <row r="18" ht="19.5" customHeight="1">
      <c r="D18" s="3"/>
    </row>
    <row r="19" ht="19.5" customHeight="1">
      <c r="D19" s="3"/>
    </row>
    <row r="20" ht="19.5" customHeight="1">
      <c r="D20" s="3"/>
    </row>
    <row r="21" ht="19.5" customHeight="1">
      <c r="D21" s="3"/>
    </row>
    <row r="22" ht="19.5" customHeight="1">
      <c r="D22" s="3"/>
    </row>
    <row r="23" ht="19.5" customHeight="1">
      <c r="D23" s="3"/>
    </row>
    <row r="24" ht="19.5" customHeight="1">
      <c r="D24" s="3"/>
    </row>
    <row r="25" ht="19.5" customHeight="1">
      <c r="D25" s="3"/>
    </row>
    <row r="26" ht="19.5" customHeight="1"/>
    <row r="27" ht="19.5" customHeight="1"/>
    <row r="28" ht="19.5" customHeight="1"/>
    <row r="29" ht="19.5" customHeight="1"/>
    <row r="30" ht="19.5" customHeight="1"/>
    <row r="31" ht="19.5" customHeight="1"/>
    <row r="32" ht="19.5" customHeight="1"/>
    <row r="33" ht="19.5" customHeight="1"/>
    <row r="34" ht="19.5" customHeight="1"/>
  </sheetData>
  <sheetProtection password="DF16" sheet="1" objects="1" scenarios="1" selectLockedCells="1"/>
  <conditionalFormatting sqref="B2:B6">
    <cfRule type="containsText" priority="6" dxfId="0" operator="containsText" stopIfTrue="1" text="OUI">
      <formula>NOT(ISERROR(SEARCH("OUI",B2)))</formula>
    </cfRule>
  </conditionalFormatting>
  <conditionalFormatting sqref="B4:B6">
    <cfRule type="containsText" priority="5" dxfId="2" operator="containsText" stopIfTrue="1" text="NON">
      <formula>NOT(ISERROR(SEARCH("NON",B4)))</formula>
    </cfRule>
  </conditionalFormatting>
  <conditionalFormatting sqref="B2:B3">
    <cfRule type="containsText" priority="4" dxfId="1" operator="containsText" stopIfTrue="1" text="NON">
      <formula>NOT(ISERROR(SEARCH("NON",B2)))</formula>
    </cfRule>
  </conditionalFormatting>
  <conditionalFormatting sqref="B7">
    <cfRule type="containsText" priority="1" dxfId="2" operator="containsText" stopIfTrue="1" text="AVERE">
      <formula>NOT(ISERROR(SEARCH("AVERE",B7)))</formula>
    </cfRule>
    <cfRule type="containsText" priority="2" dxfId="1" operator="containsText" stopIfTrue="1" text="AGGRAVE">
      <formula>NOT(ISERROR(SEARCH("AGGRAVE",B7)))</formula>
    </cfRule>
    <cfRule type="containsText" priority="3" dxfId="0" operator="containsText" stopIfTrue="1" text="MAITRISE">
      <formula>NOT(ISERROR(SEARCH("MAITRISE",B7)))</formula>
    </cfRule>
  </conditionalFormatting>
  <dataValidations count="1">
    <dataValidation type="list" allowBlank="1" showInputMessage="1" showErrorMessage="1" sqref="B2:B6">
      <formula1>LISTE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Header>&amp;L&amp;D&amp;C&amp;F&amp;R&amp;A</oddHeader>
    <oddFooter>&amp;RPage &amp;P sur &amp;N</oddFooter>
  </headerFooter>
  <ignoredErrors>
    <ignoredError sqref="C11"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E123"/>
  <sheetViews>
    <sheetView zoomScale="130" zoomScaleNormal="130" zoomScalePageLayoutView="0" workbookViewId="0" topLeftCell="A1">
      <selection activeCell="B6" sqref="B6"/>
    </sheetView>
  </sheetViews>
  <sheetFormatPr defaultColWidth="11.421875" defaultRowHeight="12.75"/>
  <cols>
    <col min="1" max="1" width="90.28125" style="1" bestFit="1" customWidth="1"/>
    <col min="2" max="5" width="25.7109375" style="1" customWidth="1"/>
    <col min="6" max="16384" width="11.421875" style="1" customWidth="1"/>
  </cols>
  <sheetData>
    <row r="1" spans="1:5" s="10" customFormat="1" ht="37.5" customHeight="1">
      <c r="A1" s="82" t="s">
        <v>221</v>
      </c>
      <c r="B1" s="82" t="s">
        <v>176</v>
      </c>
      <c r="C1" s="82"/>
      <c r="D1" s="82"/>
      <c r="E1" s="81" t="s">
        <v>183</v>
      </c>
    </row>
    <row r="2" spans="1:5" s="10" customFormat="1" ht="37.5" customHeight="1">
      <c r="A2" s="82"/>
      <c r="B2" s="84" t="s">
        <v>217</v>
      </c>
      <c r="C2" s="84" t="s">
        <v>218</v>
      </c>
      <c r="D2" s="83" t="s">
        <v>215</v>
      </c>
      <c r="E2" s="81"/>
    </row>
    <row r="3" spans="1:5" s="10" customFormat="1" ht="15.75" customHeight="1">
      <c r="A3" s="82"/>
      <c r="B3" s="84"/>
      <c r="C3" s="84"/>
      <c r="D3" s="83"/>
      <c r="E3" s="81"/>
    </row>
    <row r="4" spans="1:5" s="10" customFormat="1" ht="15.75" customHeight="1">
      <c r="A4" s="45"/>
      <c r="B4" s="78" t="s">
        <v>298</v>
      </c>
      <c r="C4" s="78" t="s">
        <v>298</v>
      </c>
      <c r="D4" s="79" t="s">
        <v>298</v>
      </c>
      <c r="E4" s="80" t="s">
        <v>298</v>
      </c>
    </row>
    <row r="5" spans="1:5" s="9" customFormat="1" ht="15.75">
      <c r="A5" s="42" t="s">
        <v>155</v>
      </c>
      <c r="B5" s="28"/>
      <c r="C5" s="28"/>
      <c r="D5" s="28"/>
      <c r="E5" s="22"/>
    </row>
    <row r="6" spans="1:5" s="9" customFormat="1" ht="15.75">
      <c r="A6" s="43" t="s">
        <v>222</v>
      </c>
      <c r="B6" s="72"/>
      <c r="C6" s="72"/>
      <c r="D6" s="72"/>
      <c r="E6" s="73"/>
    </row>
    <row r="7" spans="1:5" s="9" customFormat="1" ht="15.75">
      <c r="A7" s="43" t="s">
        <v>156</v>
      </c>
      <c r="B7" s="72"/>
      <c r="C7" s="72"/>
      <c r="D7" s="72"/>
      <c r="E7" s="73"/>
    </row>
    <row r="8" spans="1:5" s="9" customFormat="1" ht="15.75">
      <c r="A8" s="22" t="s">
        <v>226</v>
      </c>
      <c r="B8" s="72"/>
      <c r="C8" s="72"/>
      <c r="D8" s="72"/>
      <c r="E8" s="73"/>
    </row>
    <row r="9" spans="1:5" s="9" customFormat="1" ht="15.75">
      <c r="A9" s="43" t="s">
        <v>157</v>
      </c>
      <c r="B9" s="72"/>
      <c r="C9" s="72"/>
      <c r="D9" s="72"/>
      <c r="E9" s="73"/>
    </row>
    <row r="10" spans="1:5" s="9" customFormat="1" ht="15.75">
      <c r="A10" s="43" t="s">
        <v>254</v>
      </c>
      <c r="B10" s="72"/>
      <c r="C10" s="72"/>
      <c r="D10" s="72"/>
      <c r="E10" s="73"/>
    </row>
    <row r="11" spans="1:5" s="9" customFormat="1" ht="15.75">
      <c r="A11" s="43" t="s">
        <v>255</v>
      </c>
      <c r="B11" s="72"/>
      <c r="C11" s="72"/>
      <c r="D11" s="72"/>
      <c r="E11" s="73"/>
    </row>
    <row r="12" spans="1:5" s="9" customFormat="1" ht="15.75">
      <c r="A12" s="43" t="s">
        <v>158</v>
      </c>
      <c r="B12" s="72"/>
      <c r="C12" s="72"/>
      <c r="D12" s="72"/>
      <c r="E12" s="73"/>
    </row>
    <row r="13" spans="1:5" s="9" customFormat="1" ht="15.75">
      <c r="A13" s="44" t="s">
        <v>282</v>
      </c>
      <c r="B13" s="72"/>
      <c r="C13" s="72"/>
      <c r="D13" s="72"/>
      <c r="E13" s="73"/>
    </row>
    <row r="14" spans="1:5" s="9" customFormat="1" ht="15.75">
      <c r="A14" s="43" t="s">
        <v>271</v>
      </c>
      <c r="B14" s="72"/>
      <c r="C14" s="72"/>
      <c r="D14" s="72"/>
      <c r="E14" s="73"/>
    </row>
    <row r="15" spans="1:5" s="9" customFormat="1" ht="15.75">
      <c r="A15" s="44" t="s">
        <v>268</v>
      </c>
      <c r="B15" s="72"/>
      <c r="C15" s="72"/>
      <c r="D15" s="72"/>
      <c r="E15" s="73"/>
    </row>
    <row r="16" spans="1:5" s="9" customFormat="1" ht="15.75">
      <c r="A16" s="43" t="s">
        <v>270</v>
      </c>
      <c r="B16" s="72"/>
      <c r="C16" s="72"/>
      <c r="D16" s="72"/>
      <c r="E16" s="73"/>
    </row>
    <row r="17" spans="1:5" s="9" customFormat="1" ht="15.75">
      <c r="A17" s="60" t="s">
        <v>292</v>
      </c>
      <c r="B17" s="60">
        <f>COUNTIF($B$6:$B$16,"")</f>
        <v>11</v>
      </c>
      <c r="C17" s="60">
        <f>COUNTIF($C$6:$C$16,"")</f>
        <v>11</v>
      </c>
      <c r="D17" s="60"/>
      <c r="E17" s="60"/>
    </row>
    <row r="18" spans="1:5" s="9" customFormat="1" ht="15.75">
      <c r="A18" s="29" t="s">
        <v>179</v>
      </c>
      <c r="B18" s="44"/>
      <c r="C18" s="44"/>
      <c r="D18" s="44"/>
      <c r="E18" s="43"/>
    </row>
    <row r="19" spans="1:5" s="9" customFormat="1" ht="15.75">
      <c r="A19" s="22" t="s">
        <v>160</v>
      </c>
      <c r="B19" s="72"/>
      <c r="C19" s="72"/>
      <c r="D19" s="72"/>
      <c r="E19" s="73"/>
    </row>
    <row r="20" spans="1:5" s="9" customFormat="1" ht="15.75">
      <c r="A20" s="22" t="s">
        <v>141</v>
      </c>
      <c r="B20" s="72"/>
      <c r="C20" s="72"/>
      <c r="D20" s="72"/>
      <c r="E20" s="73"/>
    </row>
    <row r="21" spans="1:5" s="9" customFormat="1" ht="15.75">
      <c r="A21" s="22" t="s">
        <v>223</v>
      </c>
      <c r="B21" s="72"/>
      <c r="C21" s="72"/>
      <c r="D21" s="72"/>
      <c r="E21" s="73"/>
    </row>
    <row r="22" spans="1:5" s="9" customFormat="1" ht="15.75">
      <c r="A22" s="22" t="s">
        <v>224</v>
      </c>
      <c r="B22" s="72"/>
      <c r="C22" s="72"/>
      <c r="D22" s="72"/>
      <c r="E22" s="73"/>
    </row>
    <row r="23" spans="1:5" s="9" customFormat="1" ht="15.75">
      <c r="A23" s="22" t="s">
        <v>225</v>
      </c>
      <c r="B23" s="72"/>
      <c r="C23" s="72"/>
      <c r="D23" s="72"/>
      <c r="E23" s="73"/>
    </row>
    <row r="24" spans="1:5" s="9" customFormat="1" ht="15.75">
      <c r="A24" s="22" t="s">
        <v>227</v>
      </c>
      <c r="B24" s="72"/>
      <c r="C24" s="72"/>
      <c r="D24" s="72"/>
      <c r="E24" s="73"/>
    </row>
    <row r="25" spans="1:5" s="9" customFormat="1" ht="15.75">
      <c r="A25" s="22" t="s">
        <v>228</v>
      </c>
      <c r="B25" s="72"/>
      <c r="C25" s="72"/>
      <c r="D25" s="72"/>
      <c r="E25" s="73"/>
    </row>
    <row r="26" spans="1:5" s="9" customFormat="1" ht="15.75">
      <c r="A26" s="22" t="s">
        <v>229</v>
      </c>
      <c r="B26" s="72"/>
      <c r="C26" s="72"/>
      <c r="D26" s="72"/>
      <c r="E26" s="73"/>
    </row>
    <row r="27" spans="1:5" s="9" customFormat="1" ht="15.75">
      <c r="A27" s="27" t="s">
        <v>269</v>
      </c>
      <c r="B27" s="72"/>
      <c r="C27" s="72"/>
      <c r="D27" s="72"/>
      <c r="E27" s="73"/>
    </row>
    <row r="28" spans="1:5" s="9" customFormat="1" ht="15.75">
      <c r="A28" s="22" t="s">
        <v>233</v>
      </c>
      <c r="B28" s="72"/>
      <c r="C28" s="72"/>
      <c r="D28" s="72"/>
      <c r="E28" s="73"/>
    </row>
    <row r="29" spans="1:5" s="9" customFormat="1" ht="15.75">
      <c r="A29" s="22" t="s">
        <v>239</v>
      </c>
      <c r="B29" s="72"/>
      <c r="C29" s="72"/>
      <c r="D29" s="72"/>
      <c r="E29" s="73"/>
    </row>
    <row r="30" spans="1:5" s="9" customFormat="1" ht="15.75">
      <c r="A30" s="61" t="s">
        <v>292</v>
      </c>
      <c r="B30" s="60">
        <f>COUNTIF($B$19:$B$29,"")</f>
        <v>11</v>
      </c>
      <c r="C30" s="60">
        <f>COUNTIF($C$19:$C$29,"")</f>
        <v>11</v>
      </c>
      <c r="D30" s="60"/>
      <c r="E30" s="60"/>
    </row>
    <row r="31" spans="1:5" s="9" customFormat="1" ht="15.75">
      <c r="A31" s="29" t="s">
        <v>234</v>
      </c>
      <c r="B31" s="44"/>
      <c r="C31" s="44"/>
      <c r="D31" s="44"/>
      <c r="E31" s="43"/>
    </row>
    <row r="32" spans="1:5" s="9" customFormat="1" ht="15.75">
      <c r="A32" s="22" t="s">
        <v>142</v>
      </c>
      <c r="B32" s="72"/>
      <c r="C32" s="72"/>
      <c r="D32" s="72"/>
      <c r="E32" s="73"/>
    </row>
    <row r="33" spans="1:5" s="9" customFormat="1" ht="15.75">
      <c r="A33" s="22" t="s">
        <v>143</v>
      </c>
      <c r="B33" s="72"/>
      <c r="C33" s="72"/>
      <c r="D33" s="72"/>
      <c r="E33" s="73"/>
    </row>
    <row r="34" spans="1:5" s="9" customFormat="1" ht="15.75">
      <c r="A34" s="22" t="s">
        <v>162</v>
      </c>
      <c r="B34" s="72"/>
      <c r="C34" s="72"/>
      <c r="D34" s="72"/>
      <c r="E34" s="73"/>
    </row>
    <row r="35" spans="1:5" s="9" customFormat="1" ht="15.75">
      <c r="A35" s="22" t="s">
        <v>231</v>
      </c>
      <c r="B35" s="72"/>
      <c r="C35" s="72"/>
      <c r="D35" s="72"/>
      <c r="E35" s="73"/>
    </row>
    <row r="36" spans="1:5" s="9" customFormat="1" ht="15.75">
      <c r="A36" s="22" t="s">
        <v>163</v>
      </c>
      <c r="B36" s="72"/>
      <c r="C36" s="72"/>
      <c r="D36" s="72"/>
      <c r="E36" s="73"/>
    </row>
    <row r="37" spans="1:5" s="9" customFormat="1" ht="15.75">
      <c r="A37" s="26" t="s">
        <v>232</v>
      </c>
      <c r="B37" s="72"/>
      <c r="C37" s="72"/>
      <c r="D37" s="72"/>
      <c r="E37" s="73"/>
    </row>
    <row r="38" spans="1:5" s="9" customFormat="1" ht="15.75">
      <c r="A38" s="62" t="s">
        <v>292</v>
      </c>
      <c r="B38" s="60">
        <f>COUNTIF($B$32:$B$37,"")</f>
        <v>6</v>
      </c>
      <c r="C38" s="60">
        <f>COUNTIF($C$32:$C$37,"")</f>
        <v>6</v>
      </c>
      <c r="D38" s="60"/>
      <c r="E38" s="60"/>
    </row>
    <row r="39" spans="1:5" s="9" customFormat="1" ht="15.75">
      <c r="A39" s="29" t="s">
        <v>249</v>
      </c>
      <c r="B39" s="44"/>
      <c r="C39" s="44"/>
      <c r="D39" s="44"/>
      <c r="E39" s="43"/>
    </row>
    <row r="40" spans="1:5" s="9" customFormat="1" ht="15.75">
      <c r="A40" s="22" t="s">
        <v>230</v>
      </c>
      <c r="B40" s="72"/>
      <c r="C40" s="72"/>
      <c r="D40" s="72"/>
      <c r="E40" s="73"/>
    </row>
    <row r="41" spans="1:5" s="9" customFormat="1" ht="15.75">
      <c r="A41" s="22" t="s">
        <v>161</v>
      </c>
      <c r="B41" s="72"/>
      <c r="C41" s="72"/>
      <c r="D41" s="72"/>
      <c r="E41" s="73"/>
    </row>
    <row r="42" spans="1:5" s="9" customFormat="1" ht="15.75">
      <c r="A42" s="22" t="s">
        <v>235</v>
      </c>
      <c r="B42" s="72"/>
      <c r="C42" s="72"/>
      <c r="D42" s="72"/>
      <c r="E42" s="73"/>
    </row>
    <row r="43" spans="1:5" s="9" customFormat="1" ht="15.75">
      <c r="A43" s="22" t="s">
        <v>247</v>
      </c>
      <c r="B43" s="72"/>
      <c r="C43" s="72"/>
      <c r="D43" s="72"/>
      <c r="E43" s="73"/>
    </row>
    <row r="44" spans="1:5" s="9" customFormat="1" ht="15.75">
      <c r="A44" s="22" t="s">
        <v>250</v>
      </c>
      <c r="B44" s="72"/>
      <c r="C44" s="72"/>
      <c r="D44" s="72"/>
      <c r="E44" s="73"/>
    </row>
    <row r="45" spans="1:5" s="9" customFormat="1" ht="15.75">
      <c r="A45" s="22" t="s">
        <v>251</v>
      </c>
      <c r="B45" s="72"/>
      <c r="C45" s="72"/>
      <c r="D45" s="72"/>
      <c r="E45" s="73"/>
    </row>
    <row r="46" spans="1:5" s="9" customFormat="1" ht="15.75">
      <c r="A46" s="22" t="s">
        <v>252</v>
      </c>
      <c r="B46" s="72"/>
      <c r="C46" s="72"/>
      <c r="D46" s="72"/>
      <c r="E46" s="73"/>
    </row>
    <row r="47" spans="1:5" s="9" customFormat="1" ht="15.75">
      <c r="A47" s="22" t="s">
        <v>253</v>
      </c>
      <c r="B47" s="72"/>
      <c r="C47" s="72"/>
      <c r="D47" s="72"/>
      <c r="E47" s="73"/>
    </row>
    <row r="48" spans="1:5" s="9" customFormat="1" ht="15.75">
      <c r="A48" s="61" t="s">
        <v>292</v>
      </c>
      <c r="B48" s="60">
        <f>COUNTIF($B$40:$B$47,"")</f>
        <v>8</v>
      </c>
      <c r="C48" s="60">
        <f>COUNTIF($C$40:$C$47,"")</f>
        <v>8</v>
      </c>
      <c r="D48" s="60"/>
      <c r="E48" s="60"/>
    </row>
    <row r="49" spans="1:5" s="9" customFormat="1" ht="15.75">
      <c r="A49" s="29" t="s">
        <v>147</v>
      </c>
      <c r="B49" s="44"/>
      <c r="C49" s="44"/>
      <c r="D49" s="44"/>
      <c r="E49" s="43"/>
    </row>
    <row r="50" spans="1:5" s="9" customFormat="1" ht="15.75">
      <c r="A50" s="22" t="s">
        <v>159</v>
      </c>
      <c r="B50" s="72"/>
      <c r="C50" s="72"/>
      <c r="D50" s="72"/>
      <c r="E50" s="73"/>
    </row>
    <row r="51" spans="1:5" s="9" customFormat="1" ht="15.75">
      <c r="A51" s="22" t="s">
        <v>148</v>
      </c>
      <c r="B51" s="72"/>
      <c r="C51" s="72"/>
      <c r="D51" s="72"/>
      <c r="E51" s="73"/>
    </row>
    <row r="52" spans="1:5" s="9" customFormat="1" ht="15.75">
      <c r="A52" s="22" t="s">
        <v>149</v>
      </c>
      <c r="B52" s="72"/>
      <c r="C52" s="72"/>
      <c r="D52" s="72"/>
      <c r="E52" s="73"/>
    </row>
    <row r="53" spans="1:5" s="9" customFormat="1" ht="15.75">
      <c r="A53" s="22" t="s">
        <v>150</v>
      </c>
      <c r="B53" s="72"/>
      <c r="C53" s="72"/>
      <c r="D53" s="72"/>
      <c r="E53" s="73"/>
    </row>
    <row r="54" spans="1:5" s="9" customFormat="1" ht="15.75">
      <c r="A54" s="22" t="s">
        <v>241</v>
      </c>
      <c r="B54" s="72"/>
      <c r="C54" s="72"/>
      <c r="D54" s="72"/>
      <c r="E54" s="73"/>
    </row>
    <row r="55" spans="1:5" s="9" customFormat="1" ht="15.75">
      <c r="A55" s="22" t="s">
        <v>177</v>
      </c>
      <c r="B55" s="72"/>
      <c r="C55" s="72"/>
      <c r="D55" s="72"/>
      <c r="E55" s="73"/>
    </row>
    <row r="56" spans="1:5" s="9" customFormat="1" ht="15.75">
      <c r="A56" s="22" t="s">
        <v>237</v>
      </c>
      <c r="B56" s="72"/>
      <c r="C56" s="72"/>
      <c r="D56" s="72"/>
      <c r="E56" s="73"/>
    </row>
    <row r="57" spans="1:5" s="9" customFormat="1" ht="15.75">
      <c r="A57" s="27" t="s">
        <v>278</v>
      </c>
      <c r="B57" s="72"/>
      <c r="C57" s="72"/>
      <c r="D57" s="72"/>
      <c r="E57" s="73"/>
    </row>
    <row r="58" spans="1:5" s="9" customFormat="1" ht="15.75">
      <c r="A58" s="22" t="s">
        <v>144</v>
      </c>
      <c r="B58" s="72"/>
      <c r="C58" s="72"/>
      <c r="D58" s="72"/>
      <c r="E58" s="73"/>
    </row>
    <row r="59" spans="1:5" s="9" customFormat="1" ht="15.75">
      <c r="A59" s="22" t="s">
        <v>145</v>
      </c>
      <c r="B59" s="72"/>
      <c r="C59" s="72"/>
      <c r="D59" s="72"/>
      <c r="E59" s="73"/>
    </row>
    <row r="60" spans="1:5" s="9" customFormat="1" ht="15.75">
      <c r="A60" s="22" t="s">
        <v>146</v>
      </c>
      <c r="B60" s="72"/>
      <c r="C60" s="72"/>
      <c r="D60" s="72"/>
      <c r="E60" s="73"/>
    </row>
    <row r="61" spans="1:5" s="9" customFormat="1" ht="15.75">
      <c r="A61" s="61" t="s">
        <v>292</v>
      </c>
      <c r="B61" s="60">
        <f>COUNTIF($B$50:$B$60,"")</f>
        <v>11</v>
      </c>
      <c r="C61" s="60">
        <f>COUNTIF($C$50:$C$60,"")</f>
        <v>11</v>
      </c>
      <c r="D61" s="60"/>
      <c r="E61" s="60"/>
    </row>
    <row r="62" spans="1:5" s="9" customFormat="1" ht="15.75">
      <c r="A62" s="29" t="s">
        <v>153</v>
      </c>
      <c r="B62" s="44"/>
      <c r="C62" s="44"/>
      <c r="D62" s="44"/>
      <c r="E62" s="43"/>
    </row>
    <row r="63" spans="1:5" s="9" customFormat="1" ht="15.75">
      <c r="A63" s="22" t="s">
        <v>238</v>
      </c>
      <c r="B63" s="72"/>
      <c r="C63" s="72"/>
      <c r="D63" s="72"/>
      <c r="E63" s="73"/>
    </row>
    <row r="64" spans="1:5" s="9" customFormat="1" ht="15.75">
      <c r="A64" s="22" t="s">
        <v>178</v>
      </c>
      <c r="B64" s="72"/>
      <c r="C64" s="72"/>
      <c r="D64" s="72"/>
      <c r="E64" s="73"/>
    </row>
    <row r="65" spans="1:5" s="9" customFormat="1" ht="15.75">
      <c r="A65" s="22" t="s">
        <v>240</v>
      </c>
      <c r="B65" s="72"/>
      <c r="C65" s="72"/>
      <c r="D65" s="72"/>
      <c r="E65" s="73"/>
    </row>
    <row r="66" spans="1:5" s="9" customFormat="1" ht="15.75">
      <c r="A66" s="61" t="s">
        <v>292</v>
      </c>
      <c r="B66" s="60">
        <f>COUNTIF($B$63:$B$65,"")</f>
        <v>3</v>
      </c>
      <c r="C66" s="60">
        <f>COUNTIF($C$63:$C$65,"")</f>
        <v>3</v>
      </c>
      <c r="D66" s="60"/>
      <c r="E66" s="60"/>
    </row>
    <row r="67" spans="1:5" s="9" customFormat="1" ht="15.75">
      <c r="A67" s="29" t="s">
        <v>154</v>
      </c>
      <c r="B67" s="44"/>
      <c r="C67" s="44"/>
      <c r="D67" s="44"/>
      <c r="E67" s="43"/>
    </row>
    <row r="68" spans="1:5" s="9" customFormat="1" ht="15.75">
      <c r="A68" s="22" t="s">
        <v>242</v>
      </c>
      <c r="B68" s="72"/>
      <c r="C68" s="72"/>
      <c r="D68" s="72"/>
      <c r="E68" s="73"/>
    </row>
    <row r="69" spans="1:5" s="9" customFormat="1" ht="15.75">
      <c r="A69" s="22" t="s">
        <v>243</v>
      </c>
      <c r="B69" s="72"/>
      <c r="C69" s="72"/>
      <c r="D69" s="72"/>
      <c r="E69" s="73"/>
    </row>
    <row r="70" spans="1:5" s="9" customFormat="1" ht="15.75">
      <c r="A70" s="61" t="s">
        <v>292</v>
      </c>
      <c r="B70" s="60">
        <f>COUNTIF($B$68:$B$69,"")</f>
        <v>2</v>
      </c>
      <c r="C70" s="60">
        <f>COUNTIF($C$68:$C$69,"")</f>
        <v>2</v>
      </c>
      <c r="D70" s="60"/>
      <c r="E70" s="60"/>
    </row>
    <row r="71" spans="1:5" s="9" customFormat="1" ht="15.75">
      <c r="A71" s="29" t="s">
        <v>151</v>
      </c>
      <c r="B71" s="44"/>
      <c r="C71" s="44"/>
      <c r="D71" s="44"/>
      <c r="E71" s="43"/>
    </row>
    <row r="72" spans="1:5" s="9" customFormat="1" ht="15.75">
      <c r="A72" s="22" t="s">
        <v>236</v>
      </c>
      <c r="B72" s="72"/>
      <c r="C72" s="72"/>
      <c r="D72" s="72"/>
      <c r="E72" s="73"/>
    </row>
    <row r="73" spans="1:5" s="9" customFormat="1" ht="15.75">
      <c r="A73" s="22" t="s">
        <v>244</v>
      </c>
      <c r="B73" s="72"/>
      <c r="C73" s="72"/>
      <c r="D73" s="72"/>
      <c r="E73" s="73"/>
    </row>
    <row r="74" spans="1:5" s="9" customFormat="1" ht="15.75">
      <c r="A74" s="22" t="s">
        <v>245</v>
      </c>
      <c r="B74" s="72"/>
      <c r="C74" s="72"/>
      <c r="D74" s="72"/>
      <c r="E74" s="73"/>
    </row>
    <row r="75" spans="1:5" s="9" customFormat="1" ht="15.75">
      <c r="A75" s="22" t="s">
        <v>152</v>
      </c>
      <c r="B75" s="72"/>
      <c r="C75" s="72"/>
      <c r="D75" s="72"/>
      <c r="E75" s="73"/>
    </row>
    <row r="76" spans="1:5" s="9" customFormat="1" ht="15.75">
      <c r="A76" s="22" t="s">
        <v>248</v>
      </c>
      <c r="B76" s="72"/>
      <c r="C76" s="72"/>
      <c r="D76" s="72"/>
      <c r="E76" s="73"/>
    </row>
    <row r="77" spans="1:5" s="9" customFormat="1" ht="15.75">
      <c r="A77" s="22" t="s">
        <v>246</v>
      </c>
      <c r="B77" s="72"/>
      <c r="C77" s="72"/>
      <c r="D77" s="72"/>
      <c r="E77" s="73"/>
    </row>
    <row r="78" spans="1:5" s="9" customFormat="1" ht="15.75">
      <c r="A78" s="61" t="s">
        <v>292</v>
      </c>
      <c r="B78" s="60">
        <f>COUNTIF($B$72:$B$77,"")</f>
        <v>6</v>
      </c>
      <c r="C78" s="60">
        <f>COUNTIF($C$72:$C$77,"")</f>
        <v>6</v>
      </c>
      <c r="D78" s="60"/>
      <c r="E78" s="60"/>
    </row>
    <row r="79" spans="1:5" s="9" customFormat="1" ht="15.75">
      <c r="A79" s="63" t="s">
        <v>297</v>
      </c>
      <c r="B79" s="64">
        <f>B78+B70+B66+B61+B48+B38+B30+B17</f>
        <v>58</v>
      </c>
      <c r="C79" s="64">
        <f>C78+C70+C66+C61+C48+C38+C30+C17</f>
        <v>58</v>
      </c>
      <c r="D79" s="64"/>
      <c r="E79" s="64"/>
    </row>
    <row r="80" s="9" customFormat="1" ht="15.75"/>
    <row r="81" s="9" customFormat="1" ht="15.75"/>
    <row r="82" s="9" customFormat="1" ht="15.75"/>
    <row r="83" s="9" customFormat="1" ht="15.75"/>
    <row r="84" s="9" customFormat="1" ht="15.75"/>
    <row r="85" s="9" customFormat="1" ht="15.75"/>
    <row r="86" s="9" customFormat="1" ht="15.75"/>
    <row r="87" s="9" customFormat="1" ht="15.75"/>
    <row r="88" s="9" customFormat="1" ht="15.75"/>
    <row r="89" s="9" customFormat="1" ht="15.75"/>
    <row r="90" s="9" customFormat="1" ht="15.75"/>
    <row r="91" s="9" customFormat="1" ht="15.75"/>
    <row r="92" s="9" customFormat="1" ht="15.75"/>
    <row r="93" s="9" customFormat="1" ht="15.75"/>
    <row r="94" s="9" customFormat="1" ht="15.75"/>
    <row r="95" s="9" customFormat="1" ht="15.75"/>
    <row r="96" s="9" customFormat="1" ht="15.75"/>
    <row r="97" s="9" customFormat="1" ht="15.75"/>
    <row r="98" s="9" customFormat="1" ht="15.75"/>
    <row r="99" s="9" customFormat="1" ht="15.75"/>
    <row r="100" s="9" customFormat="1" ht="15.75"/>
    <row r="101" s="9" customFormat="1" ht="15.75"/>
    <row r="102" s="9" customFormat="1" ht="15.75"/>
    <row r="103" s="9" customFormat="1" ht="15.75"/>
    <row r="104" s="9" customFormat="1" ht="15.75"/>
    <row r="105" s="9" customFormat="1" ht="15.75"/>
    <row r="106" s="9" customFormat="1" ht="15.75"/>
    <row r="107" s="9" customFormat="1" ht="15.75"/>
    <row r="108" s="9" customFormat="1" ht="15.75"/>
    <row r="109" s="9" customFormat="1" ht="15.75"/>
    <row r="110" s="9" customFormat="1" ht="15.75"/>
    <row r="111" s="9" customFormat="1" ht="15.75"/>
    <row r="112" s="9" customFormat="1" ht="15.75"/>
    <row r="113" s="9" customFormat="1" ht="15.75"/>
    <row r="114" s="9" customFormat="1" ht="15.75"/>
    <row r="115" s="9" customFormat="1" ht="15.75"/>
    <row r="116" s="9" customFormat="1" ht="15.75"/>
    <row r="117" s="9" customFormat="1" ht="15.75"/>
    <row r="118" s="9" customFormat="1" ht="15.75"/>
    <row r="119" s="9" customFormat="1" ht="15.75"/>
    <row r="120" s="9" customFormat="1" ht="15.75"/>
    <row r="121" s="9" customFormat="1" ht="15.75"/>
    <row r="122" s="9" customFormat="1" ht="15.75"/>
    <row r="123" spans="2:3" s="9" customFormat="1" ht="15.75">
      <c r="B123" s="1"/>
      <c r="C123" s="1"/>
    </row>
  </sheetData>
  <sheetProtection password="DF16" sheet="1" objects="1" scenarios="1" selectLockedCells="1" sort="0" autoFilter="0"/>
  <autoFilter ref="B4:E4"/>
  <mergeCells count="6">
    <mergeCell ref="E1:E3"/>
    <mergeCell ref="A1:A3"/>
    <mergeCell ref="B1:D1"/>
    <mergeCell ref="D2:D3"/>
    <mergeCell ref="B2:B3"/>
    <mergeCell ref="C2:C3"/>
  </mergeCells>
  <printOptions horizontalCentered="1" verticalCentered="1"/>
  <pageMargins left="0.2362204724409449" right="0.2362204724409449" top="0.9448818897637796" bottom="0.9448818897637796" header="0.31496062992125984" footer="0.31496062992125984"/>
  <pageSetup fitToHeight="2" fitToWidth="1" horizontalDpi="600" verticalDpi="600" orientation="landscape" paperSize="9" scale="73" r:id="rId1"/>
  <headerFooter>
    <oddHeader>&amp;L&amp;D&amp;C&amp;F&amp;R&amp;A</oddHeader>
    <oddFooter>&amp;RPage &amp;P sur &amp;N</oddFooter>
  </headerFooter>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4" sqref="A4"/>
    </sheetView>
  </sheetViews>
  <sheetFormatPr defaultColWidth="11.421875" defaultRowHeight="12.75"/>
  <sheetData>
    <row r="1" ht="12.75">
      <c r="A1" s="18" t="s">
        <v>0</v>
      </c>
    </row>
    <row r="2" ht="12.75">
      <c r="A2" s="18" t="s">
        <v>1</v>
      </c>
    </row>
  </sheetData>
  <sheetProtection password="DF16"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4:F18"/>
  <sheetViews>
    <sheetView zoomScale="115" zoomScaleNormal="115" zoomScalePageLayoutView="0" workbookViewId="0" topLeftCell="A1">
      <selection activeCell="F14" sqref="F14"/>
    </sheetView>
  </sheetViews>
  <sheetFormatPr defaultColWidth="11.421875" defaultRowHeight="12.75"/>
  <cols>
    <col min="1" max="1" width="11.421875" style="5" customWidth="1"/>
    <col min="2" max="2" width="35.421875" style="5" bestFit="1" customWidth="1"/>
    <col min="3" max="6" width="25.7109375" style="5" customWidth="1"/>
    <col min="7" max="16384" width="11.421875" style="5" customWidth="1"/>
  </cols>
  <sheetData>
    <row r="4" spans="2:6" s="15" customFormat="1" ht="56.25">
      <c r="B4" s="40" t="s">
        <v>260</v>
      </c>
      <c r="C4" s="40" t="s">
        <v>261</v>
      </c>
      <c r="D4" s="40" t="s">
        <v>283</v>
      </c>
      <c r="E4" s="40" t="s">
        <v>264</v>
      </c>
      <c r="F4" s="40" t="s">
        <v>295</v>
      </c>
    </row>
    <row r="5" spans="2:6" ht="18.75">
      <c r="B5" s="46" t="s">
        <v>2</v>
      </c>
      <c r="C5" s="47">
        <v>7</v>
      </c>
      <c r="D5" s="48">
        <f>Organisation!$C$11</f>
        <v>0</v>
      </c>
      <c r="E5" s="48">
        <f>Organisation!$C$10</f>
        <v>7</v>
      </c>
      <c r="F5" s="76" t="str">
        <f>Organisation!$B$9</f>
        <v>RISQUE AVERE</v>
      </c>
    </row>
    <row r="6" spans="2:6" ht="18.75">
      <c r="B6" s="46" t="s">
        <v>7</v>
      </c>
      <c r="C6" s="47">
        <v>20</v>
      </c>
      <c r="D6" s="48">
        <f>Recouvrement!$C$30</f>
        <v>0</v>
      </c>
      <c r="E6" s="48">
        <f>Recouvrement!$C$29</f>
        <v>20</v>
      </c>
      <c r="F6" s="48" t="str">
        <f>Recouvrement!$B$26</f>
        <v>RISQUE AGGRAVE</v>
      </c>
    </row>
    <row r="7" spans="2:6" ht="18.75">
      <c r="B7" s="46" t="s">
        <v>185</v>
      </c>
      <c r="C7" s="47">
        <v>9</v>
      </c>
      <c r="D7" s="48">
        <f>Paiements!$C$17</f>
        <v>0</v>
      </c>
      <c r="E7" s="48">
        <f>Paiements!$C$16</f>
        <v>9</v>
      </c>
      <c r="F7" s="48" t="str">
        <f>Paiements!$B$13</f>
        <v>RISQUE AGGRAVE</v>
      </c>
    </row>
    <row r="8" spans="2:6" ht="18.75">
      <c r="B8" s="46" t="s">
        <v>8</v>
      </c>
      <c r="C8" s="47">
        <v>14</v>
      </c>
      <c r="D8" s="48">
        <f>Trésor!$C$23</f>
        <v>0</v>
      </c>
      <c r="E8" s="48">
        <f>Trésor!$C$22</f>
        <v>14</v>
      </c>
      <c r="F8" s="48" t="str">
        <f>Trésor!$B$19</f>
        <v>RISQUE AGGRAVE</v>
      </c>
    </row>
    <row r="9" spans="2:6" ht="18.75">
      <c r="B9" s="46" t="s">
        <v>3</v>
      </c>
      <c r="C9" s="47">
        <v>8</v>
      </c>
      <c r="D9" s="48">
        <f>Patrimoine!$C$16</f>
        <v>0</v>
      </c>
      <c r="E9" s="48">
        <f>Patrimoine!$C$15</f>
        <v>8</v>
      </c>
      <c r="F9" s="48" t="str">
        <f>Patrimoine!$B$12</f>
        <v>RISQUE AGGRAVE</v>
      </c>
    </row>
    <row r="10" spans="2:6" ht="18.75">
      <c r="B10" s="46" t="s">
        <v>4</v>
      </c>
      <c r="C10" s="50">
        <v>7</v>
      </c>
      <c r="D10" s="48">
        <f>Stocks!$C$14</f>
        <v>0</v>
      </c>
      <c r="E10" s="48">
        <f>Stocks!$C$13</f>
        <v>7</v>
      </c>
      <c r="F10" s="48" t="str">
        <f>Stocks!$B$10</f>
        <v>RISQUE AVERE</v>
      </c>
    </row>
    <row r="11" spans="2:6" ht="18.75">
      <c r="B11" s="46" t="s">
        <v>5</v>
      </c>
      <c r="C11" s="50">
        <v>13</v>
      </c>
      <c r="D11" s="48">
        <f>Régies!$C$21</f>
        <v>0</v>
      </c>
      <c r="E11" s="48">
        <f>Régies!$C$20</f>
        <v>13</v>
      </c>
      <c r="F11" s="48" t="str">
        <f>Régies!$B$17</f>
        <v>RISQUE AGGRAVE</v>
      </c>
    </row>
    <row r="12" spans="2:6" ht="18.75">
      <c r="B12" s="46" t="s">
        <v>50</v>
      </c>
      <c r="C12" s="50">
        <v>10</v>
      </c>
      <c r="D12" s="48">
        <f>Payes!$C$20</f>
        <v>0</v>
      </c>
      <c r="E12" s="48">
        <f>Payes!$C$19</f>
        <v>10</v>
      </c>
      <c r="F12" s="48" t="str">
        <f>Payes!$B$16</f>
        <v>RISQUE AGGRAVE</v>
      </c>
    </row>
    <row r="13" spans="2:6" ht="18.75">
      <c r="B13" s="46" t="s">
        <v>9</v>
      </c>
      <c r="C13" s="50">
        <v>14</v>
      </c>
      <c r="D13" s="48">
        <f>Comptabilité_générale!$C$23</f>
        <v>0</v>
      </c>
      <c r="E13" s="48">
        <f>Comptabilité_générale!$C$22</f>
        <v>14</v>
      </c>
      <c r="F13" s="48" t="str">
        <f>Comptabilité_générale!$B$19</f>
        <v>RISQUE AGGRAVE</v>
      </c>
    </row>
    <row r="14" spans="2:6" ht="18.75">
      <c r="B14" s="51" t="s">
        <v>10</v>
      </c>
      <c r="C14" s="50">
        <v>5</v>
      </c>
      <c r="D14" s="48">
        <f>TVA!$C$11</f>
        <v>0</v>
      </c>
      <c r="E14" s="48">
        <f>TVA!$C$10</f>
        <v>5</v>
      </c>
      <c r="F14" s="48" t="str">
        <f>TVA!$B$7</f>
        <v>RISQUE AGGRAVE</v>
      </c>
    </row>
    <row r="15" spans="2:6" ht="18.75">
      <c r="B15" s="49" t="s">
        <v>262</v>
      </c>
      <c r="C15" s="52">
        <f>SUM(C5:C14)</f>
        <v>107</v>
      </c>
      <c r="D15" s="53"/>
      <c r="E15" s="54"/>
      <c r="F15" s="54"/>
    </row>
    <row r="16" spans="2:6" ht="18.75">
      <c r="B16" s="13"/>
      <c r="C16" s="16"/>
      <c r="D16" s="16"/>
      <c r="E16" s="16"/>
      <c r="F16" s="16"/>
    </row>
    <row r="17" spans="2:6" ht="93.75">
      <c r="B17" s="46"/>
      <c r="C17" s="55"/>
      <c r="D17" s="40" t="s">
        <v>293</v>
      </c>
      <c r="E17" s="40" t="s">
        <v>294</v>
      </c>
      <c r="F17" s="74"/>
    </row>
    <row r="18" spans="2:6" ht="18.75">
      <c r="B18" s="49" t="s">
        <v>263</v>
      </c>
      <c r="C18" s="52">
        <v>58</v>
      </c>
      <c r="D18" s="19">
        <f>Organigramme_fonctionnel!$B$79</f>
        <v>58</v>
      </c>
      <c r="E18" s="19">
        <f>Organigramme_fonctionnel!$C$79</f>
        <v>58</v>
      </c>
      <c r="F18" s="75"/>
    </row>
  </sheetData>
  <sheetProtection password="DF16" sheet="1" objects="1" scenarios="1" selectLockedCells="1" selectUnlockedCells="1"/>
  <conditionalFormatting sqref="F5">
    <cfRule type="containsText" priority="4" dxfId="2" operator="containsText" stopIfTrue="1" text="AVERE">
      <formula>NOT(ISERROR(SEARCH("AVERE",F5)))</formula>
    </cfRule>
    <cfRule type="containsText" priority="5" dxfId="0" operator="containsText" stopIfTrue="1" text="MAITRISE">
      <formula>NOT(ISERROR(SEARCH("MAITRISE",F5)))</formula>
    </cfRule>
  </conditionalFormatting>
  <conditionalFormatting sqref="F6:F14">
    <cfRule type="containsText" priority="1" dxfId="1" operator="containsText" stopIfTrue="1" text="AGGRAVE">
      <formula>NOT(ISERROR(SEARCH("AGGRAVE",F6)))</formula>
    </cfRule>
    <cfRule type="containsText" priority="2" dxfId="2" operator="containsText" stopIfTrue="1" text="AVERE">
      <formula>NOT(ISERROR(SEARCH("AVERE",F6)))</formula>
    </cfRule>
    <cfRule type="containsText" priority="3" dxfId="0" operator="containsText" stopIfTrue="1" text="MAITRISE">
      <formula>NOT(ISERROR(SEARCH("MAITRISE",F6)))</formula>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0" r:id="rId1"/>
  <headerFooter alignWithMargins="0">
    <oddHeader>&amp;L&amp;D&amp;C&amp;F&amp;R&amp;A</oddHeader>
    <oddFooter>&amp;RPage &amp;P sur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zoomScale="130" zoomScaleNormal="130" zoomScalePageLayoutView="0" workbookViewId="0" topLeftCell="A1">
      <selection activeCell="B2" sqref="B2"/>
    </sheetView>
  </sheetViews>
  <sheetFormatPr defaultColWidth="11.421875" defaultRowHeight="12.75"/>
  <cols>
    <col min="1" max="1" width="88.7109375" style="86" customWidth="1"/>
    <col min="2" max="2" width="21.140625" style="6" bestFit="1" customWidth="1"/>
    <col min="3" max="3" width="12.7109375" style="1" hidden="1" customWidth="1"/>
    <col min="4" max="5" width="11.421875" style="2" hidden="1" customWidth="1"/>
    <col min="6" max="6" width="45.7109375" style="2" bestFit="1" customWidth="1"/>
    <col min="7" max="7" width="50.7109375" style="1" customWidth="1"/>
    <col min="8" max="16384" width="11.421875" style="1" customWidth="1"/>
  </cols>
  <sheetData>
    <row r="1" spans="1:7" s="12" customFormat="1" ht="37.5" customHeight="1">
      <c r="A1" s="77" t="s">
        <v>86</v>
      </c>
      <c r="B1" s="40" t="s">
        <v>296</v>
      </c>
      <c r="C1" s="19"/>
      <c r="D1" s="19" t="s">
        <v>0</v>
      </c>
      <c r="E1" s="19" t="s">
        <v>1</v>
      </c>
      <c r="F1" s="19" t="s">
        <v>6</v>
      </c>
      <c r="G1" s="19" t="s">
        <v>183</v>
      </c>
    </row>
    <row r="2" spans="1:7" s="9" customFormat="1" ht="15.75">
      <c r="A2" s="26" t="s">
        <v>12</v>
      </c>
      <c r="B2" s="65" t="s">
        <v>1</v>
      </c>
      <c r="C2" s="26">
        <f aca="true" t="shared" si="0" ref="C2:C8">IF(B2="OUI",0,IF(B2="NON",1))</f>
        <v>1</v>
      </c>
      <c r="D2" s="23"/>
      <c r="E2" s="24"/>
      <c r="F2" s="25" t="s">
        <v>88</v>
      </c>
      <c r="G2" s="67"/>
    </row>
    <row r="3" spans="1:7" s="9" customFormat="1" ht="15.75">
      <c r="A3" s="26" t="s">
        <v>164</v>
      </c>
      <c r="B3" s="65" t="s">
        <v>1</v>
      </c>
      <c r="C3" s="26">
        <f t="shared" si="0"/>
        <v>1</v>
      </c>
      <c r="D3" s="23"/>
      <c r="E3" s="24"/>
      <c r="F3" s="25" t="s">
        <v>135</v>
      </c>
      <c r="G3" s="67"/>
    </row>
    <row r="4" spans="1:7" s="9" customFormat="1" ht="31.5">
      <c r="A4" s="26" t="s">
        <v>11</v>
      </c>
      <c r="B4" s="65" t="s">
        <v>1</v>
      </c>
      <c r="C4" s="26">
        <f t="shared" si="0"/>
        <v>1</v>
      </c>
      <c r="D4" s="23"/>
      <c r="E4" s="24"/>
      <c r="F4" s="25" t="s">
        <v>96</v>
      </c>
      <c r="G4" s="67"/>
    </row>
    <row r="5" spans="1:7" s="9" customFormat="1" ht="15.75">
      <c r="A5" s="26" t="s">
        <v>13</v>
      </c>
      <c r="B5" s="65" t="s">
        <v>1</v>
      </c>
      <c r="C5" s="26">
        <f t="shared" si="0"/>
        <v>1</v>
      </c>
      <c r="D5" s="23"/>
      <c r="E5" s="24"/>
      <c r="F5" s="25" t="s">
        <v>88</v>
      </c>
      <c r="G5" s="67"/>
    </row>
    <row r="6" spans="1:7" s="9" customFormat="1" ht="47.25">
      <c r="A6" s="26" t="s">
        <v>180</v>
      </c>
      <c r="B6" s="65" t="s">
        <v>1</v>
      </c>
      <c r="C6" s="26">
        <f t="shared" si="0"/>
        <v>1</v>
      </c>
      <c r="D6" s="23"/>
      <c r="E6" s="24"/>
      <c r="F6" s="25" t="s">
        <v>89</v>
      </c>
      <c r="G6" s="67"/>
    </row>
    <row r="7" spans="1:7" s="7" customFormat="1" ht="31.5">
      <c r="A7" s="31" t="s">
        <v>165</v>
      </c>
      <c r="B7" s="65" t="s">
        <v>1</v>
      </c>
      <c r="C7" s="26">
        <f t="shared" si="0"/>
        <v>1</v>
      </c>
      <c r="D7" s="23"/>
      <c r="E7" s="24"/>
      <c r="F7" s="28" t="s">
        <v>88</v>
      </c>
      <c r="G7" s="68"/>
    </row>
    <row r="8" spans="1:7" s="7" customFormat="1" ht="15.75">
      <c r="A8" s="31" t="s">
        <v>181</v>
      </c>
      <c r="B8" s="65" t="s">
        <v>1</v>
      </c>
      <c r="C8" s="26">
        <f t="shared" si="0"/>
        <v>1</v>
      </c>
      <c r="D8" s="23"/>
      <c r="E8" s="24"/>
      <c r="F8" s="28" t="s">
        <v>88</v>
      </c>
      <c r="G8" s="68"/>
    </row>
    <row r="9" spans="1:6" s="7" customFormat="1" ht="19.5" customHeight="1">
      <c r="A9" s="85"/>
      <c r="B9" s="57" t="str">
        <f>IF(C9=0,"RISQUE MAITRISE",IF(C9&lt;50,"RISQUE AVERE"))</f>
        <v>RISQUE AVERE</v>
      </c>
      <c r="C9" s="7">
        <f>SUM(C2:C8)</f>
        <v>7</v>
      </c>
      <c r="D9" s="3"/>
      <c r="E9" s="3"/>
      <c r="F9" s="3"/>
    </row>
    <row r="10" spans="1:6" s="7" customFormat="1" ht="19.5" customHeight="1">
      <c r="A10" s="85"/>
      <c r="B10" s="56"/>
      <c r="C10" s="7">
        <f>COUNTIF($C$2:$C$8,1)</f>
        <v>7</v>
      </c>
      <c r="D10" s="3">
        <v>1</v>
      </c>
      <c r="E10" s="3"/>
      <c r="F10" s="3"/>
    </row>
    <row r="11" spans="1:6" s="7" customFormat="1" ht="19.5" customHeight="1">
      <c r="A11" s="85"/>
      <c r="B11" s="56"/>
      <c r="C11" s="7">
        <f>COUNTIF($C$2:$C$8,0)</f>
        <v>0</v>
      </c>
      <c r="D11" s="3">
        <v>0</v>
      </c>
      <c r="E11" s="3"/>
      <c r="F11" s="3"/>
    </row>
    <row r="12" spans="1:6" s="7" customFormat="1" ht="19.5" customHeight="1">
      <c r="A12" s="85"/>
      <c r="B12" s="56"/>
      <c r="C12" s="7">
        <f>SUM(C10:C11)</f>
        <v>7</v>
      </c>
      <c r="D12" s="3" t="s">
        <v>288</v>
      </c>
      <c r="E12" s="3"/>
      <c r="F12" s="3"/>
    </row>
    <row r="13" spans="1:6" s="7" customFormat="1" ht="19.5" customHeight="1">
      <c r="A13" s="85"/>
      <c r="B13" s="56"/>
      <c r="D13" s="3"/>
      <c r="E13" s="3"/>
      <c r="F13" s="3"/>
    </row>
    <row r="14" spans="1:6" s="7" customFormat="1" ht="19.5" customHeight="1">
      <c r="A14" s="85"/>
      <c r="B14" s="56"/>
      <c r="D14" s="3"/>
      <c r="E14" s="3"/>
      <c r="F14" s="3"/>
    </row>
    <row r="15" spans="1:6" s="7" customFormat="1" ht="19.5" customHeight="1">
      <c r="A15" s="85"/>
      <c r="B15" s="56"/>
      <c r="D15" s="3"/>
      <c r="E15" s="8"/>
      <c r="F15" s="3"/>
    </row>
    <row r="16" spans="1:6" s="7" customFormat="1" ht="19.5" customHeight="1">
      <c r="A16" s="85"/>
      <c r="B16" s="56"/>
      <c r="D16" s="3"/>
      <c r="E16" s="3"/>
      <c r="F16" s="3"/>
    </row>
    <row r="17" spans="1:6" s="7" customFormat="1" ht="19.5" customHeight="1">
      <c r="A17" s="85"/>
      <c r="B17" s="56"/>
      <c r="D17" s="3"/>
      <c r="E17" s="3"/>
      <c r="F17" s="3"/>
    </row>
    <row r="18" spans="1:6" s="7" customFormat="1" ht="19.5" customHeight="1">
      <c r="A18" s="85"/>
      <c r="B18" s="56"/>
      <c r="D18" s="3"/>
      <c r="E18" s="3"/>
      <c r="F18" s="3"/>
    </row>
    <row r="19" spans="1:6" s="7" customFormat="1" ht="19.5" customHeight="1">
      <c r="A19" s="85"/>
      <c r="B19" s="56"/>
      <c r="D19" s="3"/>
      <c r="E19" s="3"/>
      <c r="F19" s="3"/>
    </row>
    <row r="20" spans="1:6" s="7" customFormat="1" ht="19.5" customHeight="1">
      <c r="A20" s="85"/>
      <c r="B20" s="56"/>
      <c r="D20" s="3"/>
      <c r="E20" s="3"/>
      <c r="F20" s="3"/>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password="DF16" sheet="1" objects="1" scenarios="1" selectLockedCells="1"/>
  <conditionalFormatting sqref="B2:B8">
    <cfRule type="containsText" priority="5" dxfId="2" operator="containsText" stopIfTrue="1" text="NON">
      <formula>NOT(ISERROR(SEARCH("NON",B2)))</formula>
    </cfRule>
    <cfRule type="containsText" priority="6" dxfId="0" operator="containsText" stopIfTrue="1" text="OUI">
      <formula>NOT(ISERROR(SEARCH("OUI",B2)))</formula>
    </cfRule>
  </conditionalFormatting>
  <conditionalFormatting sqref="B9">
    <cfRule type="containsText" priority="1" dxfId="2" operator="containsText" stopIfTrue="1" text="AVERE">
      <formula>NOT(ISERROR(SEARCH("AVERE",B9)))</formula>
    </cfRule>
    <cfRule type="containsText" priority="2" dxfId="0" operator="containsText" stopIfTrue="1" text="MAITRISE">
      <formula>NOT(ISERROR(SEARCH("MAITRISE",B9)))</formula>
    </cfRule>
  </conditionalFormatting>
  <dataValidations count="1">
    <dataValidation type="list" allowBlank="1" showInputMessage="1" showErrorMessage="1" sqref="B2:B8">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2" r:id="rId1"/>
  <headerFooter>
    <oddHeader>&amp;L&amp;D&amp;C&amp;F&amp;R&amp;A</oddHeader>
    <oddFooter>&amp;RPage &amp;P sur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zoomScale="130" zoomScaleNormal="130" zoomScalePageLayoutView="0" workbookViewId="0" topLeftCell="A1">
      <selection activeCell="B3" sqref="B3"/>
    </sheetView>
  </sheetViews>
  <sheetFormatPr defaultColWidth="11.421875" defaultRowHeight="12.75"/>
  <cols>
    <col min="1" max="1" width="88.7109375" style="1" customWidth="1"/>
    <col min="2" max="2" width="20.28125" style="58" bestFit="1" customWidth="1"/>
    <col min="3" max="3" width="13.421875" style="1" hidden="1" customWidth="1"/>
    <col min="4" max="5" width="11.421875" style="2" hidden="1" customWidth="1"/>
    <col min="6" max="6" width="33.57421875" style="2" bestFit="1" customWidth="1"/>
    <col min="7" max="7" width="50.7109375" style="1" customWidth="1"/>
    <col min="8" max="16384" width="11.421875" style="1" customWidth="1"/>
  </cols>
  <sheetData>
    <row r="1" spans="1:7" s="11" customFormat="1" ht="34.5" customHeight="1">
      <c r="A1" s="19" t="s">
        <v>79</v>
      </c>
      <c r="B1" s="40" t="s">
        <v>296</v>
      </c>
      <c r="C1" s="19"/>
      <c r="D1" s="19" t="s">
        <v>0</v>
      </c>
      <c r="E1" s="19" t="s">
        <v>1</v>
      </c>
      <c r="F1" s="19" t="s">
        <v>6</v>
      </c>
      <c r="G1" s="19" t="s">
        <v>183</v>
      </c>
    </row>
    <row r="2" spans="1:7" s="9" customFormat="1" ht="15.75">
      <c r="A2" s="29" t="s">
        <v>14</v>
      </c>
      <c r="B2" s="41"/>
      <c r="C2" s="29"/>
      <c r="D2" s="25"/>
      <c r="E2" s="25"/>
      <c r="F2" s="25"/>
      <c r="G2" s="26"/>
    </row>
    <row r="3" spans="1:7" s="9" customFormat="1" ht="38.25" customHeight="1">
      <c r="A3" s="26" t="s">
        <v>284</v>
      </c>
      <c r="B3" s="66" t="s">
        <v>1</v>
      </c>
      <c r="C3" s="26">
        <f>IF(B3="OUI",0,IF(B3="NON",1))</f>
        <v>1</v>
      </c>
      <c r="D3" s="23"/>
      <c r="E3" s="24"/>
      <c r="F3" s="25" t="s">
        <v>92</v>
      </c>
      <c r="G3" s="67"/>
    </row>
    <row r="4" spans="1:7" s="9" customFormat="1" ht="38.25" customHeight="1">
      <c r="A4" s="26" t="s">
        <v>285</v>
      </c>
      <c r="B4" s="66" t="s">
        <v>1</v>
      </c>
      <c r="C4" s="26">
        <f aca="true" t="shared" si="0" ref="C4:C25">IF(B4="OUI",0,IF(B4="NON",1))</f>
        <v>1</v>
      </c>
      <c r="D4" s="23"/>
      <c r="E4" s="24"/>
      <c r="F4" s="25" t="s">
        <v>92</v>
      </c>
      <c r="G4" s="67"/>
    </row>
    <row r="5" spans="1:7" s="9" customFormat="1" ht="19.5" customHeight="1">
      <c r="A5" s="26" t="s">
        <v>214</v>
      </c>
      <c r="B5" s="66" t="s">
        <v>1</v>
      </c>
      <c r="C5" s="26">
        <f t="shared" si="0"/>
        <v>1</v>
      </c>
      <c r="D5" s="23"/>
      <c r="E5" s="24"/>
      <c r="F5" s="25" t="s">
        <v>92</v>
      </c>
      <c r="G5" s="67"/>
    </row>
    <row r="6" spans="1:7" s="9" customFormat="1" ht="19.5" customHeight="1">
      <c r="A6" s="22" t="s">
        <v>182</v>
      </c>
      <c r="B6" s="65" t="s">
        <v>1</v>
      </c>
      <c r="C6" s="26">
        <f t="shared" si="0"/>
        <v>1</v>
      </c>
      <c r="D6" s="23"/>
      <c r="E6" s="24"/>
      <c r="F6" s="25" t="s">
        <v>88</v>
      </c>
      <c r="G6" s="67"/>
    </row>
    <row r="7" spans="1:7" s="9" customFormat="1" ht="19.5" customHeight="1">
      <c r="A7" s="29" t="s">
        <v>15</v>
      </c>
      <c r="B7" s="41"/>
      <c r="C7" s="26"/>
      <c r="D7" s="28"/>
      <c r="E7" s="28"/>
      <c r="F7" s="25"/>
      <c r="G7" s="26"/>
    </row>
    <row r="8" spans="1:7" s="9" customFormat="1" ht="19.5" customHeight="1">
      <c r="A8" s="26" t="s">
        <v>166</v>
      </c>
      <c r="B8" s="66" t="s">
        <v>1</v>
      </c>
      <c r="C8" s="26">
        <f t="shared" si="0"/>
        <v>1</v>
      </c>
      <c r="D8" s="23"/>
      <c r="E8" s="24"/>
      <c r="F8" s="25" t="s">
        <v>93</v>
      </c>
      <c r="G8" s="67"/>
    </row>
    <row r="9" spans="1:7" s="9" customFormat="1" ht="19.5" customHeight="1">
      <c r="A9" s="22" t="s">
        <v>167</v>
      </c>
      <c r="B9" s="65" t="s">
        <v>1</v>
      </c>
      <c r="C9" s="26">
        <f t="shared" si="0"/>
        <v>1</v>
      </c>
      <c r="D9" s="23"/>
      <c r="E9" s="24"/>
      <c r="F9" s="25" t="s">
        <v>93</v>
      </c>
      <c r="G9" s="67"/>
    </row>
    <row r="10" spans="1:7" s="9" customFormat="1" ht="19.5" customHeight="1">
      <c r="A10" s="22" t="s">
        <v>168</v>
      </c>
      <c r="B10" s="65" t="s">
        <v>1</v>
      </c>
      <c r="C10" s="26">
        <f t="shared" si="0"/>
        <v>1</v>
      </c>
      <c r="D10" s="23"/>
      <c r="E10" s="24"/>
      <c r="F10" s="25" t="s">
        <v>93</v>
      </c>
      <c r="G10" s="67"/>
    </row>
    <row r="11" spans="1:7" s="9" customFormat="1" ht="19.5" customHeight="1">
      <c r="A11" s="22" t="s">
        <v>256</v>
      </c>
      <c r="B11" s="65" t="s">
        <v>1</v>
      </c>
      <c r="C11" s="26">
        <f t="shared" si="0"/>
        <v>1</v>
      </c>
      <c r="D11" s="23"/>
      <c r="E11" s="24"/>
      <c r="F11" s="25" t="s">
        <v>93</v>
      </c>
      <c r="G11" s="67"/>
    </row>
    <row r="12" spans="1:7" s="9" customFormat="1" ht="38.25" customHeight="1">
      <c r="A12" s="26" t="s">
        <v>272</v>
      </c>
      <c r="B12" s="66" t="s">
        <v>1</v>
      </c>
      <c r="C12" s="26">
        <f t="shared" si="0"/>
        <v>1</v>
      </c>
      <c r="D12" s="23"/>
      <c r="E12" s="24"/>
      <c r="F12" s="25" t="s">
        <v>93</v>
      </c>
      <c r="G12" s="67"/>
    </row>
    <row r="13" spans="1:7" s="9" customFormat="1" ht="19.5" customHeight="1">
      <c r="A13" s="29" t="s">
        <v>16</v>
      </c>
      <c r="B13" s="41"/>
      <c r="C13" s="26"/>
      <c r="D13" s="28"/>
      <c r="E13" s="25"/>
      <c r="F13" s="25"/>
      <c r="G13" s="26"/>
    </row>
    <row r="14" spans="1:7" s="9" customFormat="1" ht="19.5" customHeight="1">
      <c r="A14" s="22" t="s">
        <v>184</v>
      </c>
      <c r="B14" s="65" t="s">
        <v>1</v>
      </c>
      <c r="C14" s="26">
        <f t="shared" si="0"/>
        <v>1</v>
      </c>
      <c r="D14" s="23"/>
      <c r="E14" s="24"/>
      <c r="F14" s="25" t="s">
        <v>94</v>
      </c>
      <c r="G14" s="67"/>
    </row>
    <row r="15" spans="1:7" s="9" customFormat="1" ht="19.5" customHeight="1">
      <c r="A15" s="22" t="s">
        <v>25</v>
      </c>
      <c r="B15" s="65" t="s">
        <v>1</v>
      </c>
      <c r="C15" s="26">
        <f t="shared" si="0"/>
        <v>1</v>
      </c>
      <c r="D15" s="23"/>
      <c r="E15" s="24"/>
      <c r="F15" s="25" t="s">
        <v>94</v>
      </c>
      <c r="G15" s="67"/>
    </row>
    <row r="16" spans="1:7" s="9" customFormat="1" ht="19.5" customHeight="1">
      <c r="A16" s="22" t="s">
        <v>17</v>
      </c>
      <c r="B16" s="65" t="s">
        <v>1</v>
      </c>
      <c r="C16" s="26">
        <f t="shared" si="0"/>
        <v>1</v>
      </c>
      <c r="D16" s="23"/>
      <c r="E16" s="24"/>
      <c r="F16" s="25" t="s">
        <v>94</v>
      </c>
      <c r="G16" s="67"/>
    </row>
    <row r="17" spans="1:7" s="9" customFormat="1" ht="19.5" customHeight="1">
      <c r="A17" s="22" t="s">
        <v>18</v>
      </c>
      <c r="B17" s="65" t="s">
        <v>1</v>
      </c>
      <c r="C17" s="26">
        <f t="shared" si="0"/>
        <v>1</v>
      </c>
      <c r="D17" s="23"/>
      <c r="E17" s="24"/>
      <c r="F17" s="25" t="s">
        <v>94</v>
      </c>
      <c r="G17" s="67"/>
    </row>
    <row r="18" spans="1:7" s="9" customFormat="1" ht="19.5" customHeight="1">
      <c r="A18" s="22" t="s">
        <v>26</v>
      </c>
      <c r="B18" s="65" t="s">
        <v>1</v>
      </c>
      <c r="C18" s="26">
        <f t="shared" si="0"/>
        <v>1</v>
      </c>
      <c r="D18" s="23"/>
      <c r="E18" s="24"/>
      <c r="F18" s="25" t="s">
        <v>94</v>
      </c>
      <c r="G18" s="67"/>
    </row>
    <row r="19" spans="1:7" s="9" customFormat="1" ht="19.5" customHeight="1">
      <c r="A19" s="29" t="s">
        <v>19</v>
      </c>
      <c r="B19" s="41"/>
      <c r="C19" s="26"/>
      <c r="D19" s="28"/>
      <c r="E19" s="28"/>
      <c r="F19" s="25"/>
      <c r="G19" s="26"/>
    </row>
    <row r="20" spans="1:7" s="9" customFormat="1" ht="19.5" customHeight="1">
      <c r="A20" s="26" t="s">
        <v>20</v>
      </c>
      <c r="B20" s="66" t="s">
        <v>1</v>
      </c>
      <c r="C20" s="26">
        <f t="shared" si="0"/>
        <v>1</v>
      </c>
      <c r="D20" s="23"/>
      <c r="E20" s="24"/>
      <c r="F20" s="25"/>
      <c r="G20" s="67"/>
    </row>
    <row r="21" spans="1:7" s="9" customFormat="1" ht="19.5" customHeight="1">
      <c r="A21" s="22" t="s">
        <v>21</v>
      </c>
      <c r="B21" s="65" t="s">
        <v>1</v>
      </c>
      <c r="C21" s="26">
        <f t="shared" si="0"/>
        <v>1</v>
      </c>
      <c r="D21" s="23"/>
      <c r="E21" s="24"/>
      <c r="F21" s="25" t="s">
        <v>95</v>
      </c>
      <c r="G21" s="67"/>
    </row>
    <row r="22" spans="1:7" s="9" customFormat="1" ht="19.5" customHeight="1">
      <c r="A22" s="22" t="s">
        <v>286</v>
      </c>
      <c r="B22" s="65" t="s">
        <v>1</v>
      </c>
      <c r="C22" s="26">
        <f t="shared" si="0"/>
        <v>1</v>
      </c>
      <c r="D22" s="23"/>
      <c r="E22" s="24"/>
      <c r="F22" s="25" t="s">
        <v>99</v>
      </c>
      <c r="G22" s="67"/>
    </row>
    <row r="23" spans="1:7" s="9" customFormat="1" ht="19.5" customHeight="1">
      <c r="A23" s="22" t="s">
        <v>22</v>
      </c>
      <c r="B23" s="65" t="s">
        <v>1</v>
      </c>
      <c r="C23" s="26">
        <f t="shared" si="0"/>
        <v>1</v>
      </c>
      <c r="D23" s="23"/>
      <c r="E23" s="24"/>
      <c r="F23" s="25" t="s">
        <v>97</v>
      </c>
      <c r="G23" s="67"/>
    </row>
    <row r="24" spans="1:7" s="9" customFormat="1" ht="19.5" customHeight="1">
      <c r="A24" s="22" t="s">
        <v>23</v>
      </c>
      <c r="B24" s="65" t="s">
        <v>1</v>
      </c>
      <c r="C24" s="26">
        <f>IF(B24="OUI",0,IF(B24="NON",50))</f>
        <v>50</v>
      </c>
      <c r="D24" s="23"/>
      <c r="E24" s="30"/>
      <c r="F24" s="25" t="s">
        <v>97</v>
      </c>
      <c r="G24" s="67"/>
    </row>
    <row r="25" spans="1:7" s="9" customFormat="1" ht="19.5" customHeight="1">
      <c r="A25" s="22" t="s">
        <v>24</v>
      </c>
      <c r="B25" s="65" t="s">
        <v>1</v>
      </c>
      <c r="C25" s="26">
        <f t="shared" si="0"/>
        <v>1</v>
      </c>
      <c r="D25" s="23"/>
      <c r="E25" s="24"/>
      <c r="F25" s="25" t="s">
        <v>98</v>
      </c>
      <c r="G25" s="67"/>
    </row>
    <row r="26" spans="2:3" ht="19.5" customHeight="1">
      <c r="B26" s="58" t="str">
        <f>IF(C26&gt;=50,"RISQUE AGGRAVE",IF(C26=0,"RISQUE MAITRISE",IF(C26&lt;50,"RISQUE AVERE")))</f>
        <v>RISQUE AGGRAVE</v>
      </c>
      <c r="C26" s="1">
        <f>SUM(C3:C25)</f>
        <v>69</v>
      </c>
    </row>
    <row r="27" spans="3:4" ht="19.5" customHeight="1">
      <c r="C27" s="1">
        <f>COUNTIF($C$3:$C$25,1)</f>
        <v>19</v>
      </c>
      <c r="D27" s="2">
        <v>1</v>
      </c>
    </row>
    <row r="28" spans="3:4" ht="19.5" customHeight="1">
      <c r="C28" s="1">
        <f>COUNTIF($C$3:$C$25,50)</f>
        <v>1</v>
      </c>
      <c r="D28" s="2">
        <v>50</v>
      </c>
    </row>
    <row r="29" spans="3:4" ht="19.5" customHeight="1">
      <c r="C29" s="1">
        <f>SUM(C27:C28)</f>
        <v>20</v>
      </c>
      <c r="D29" s="2" t="s">
        <v>287</v>
      </c>
    </row>
    <row r="30" spans="3:4" ht="19.5" customHeight="1">
      <c r="C30" s="1">
        <f>COUNTIF($C$3:$C$25,0)</f>
        <v>0</v>
      </c>
      <c r="D30" s="2">
        <v>0</v>
      </c>
    </row>
    <row r="31" spans="3:4" ht="19.5" customHeight="1">
      <c r="C31" s="1">
        <f>SUM(C29:C30)</f>
        <v>20</v>
      </c>
      <c r="D31" s="2" t="s">
        <v>262</v>
      </c>
    </row>
  </sheetData>
  <sheetProtection password="DF16" sheet="1" objects="1" scenarios="1" selectLockedCells="1"/>
  <conditionalFormatting sqref="B3:B6 B8:B12 B14:B18 B20:B25">
    <cfRule type="containsText" priority="6" dxfId="0" operator="containsText" stopIfTrue="1" text="OUI">
      <formula>NOT(ISERROR(SEARCH("OUI",B3)))</formula>
    </cfRule>
  </conditionalFormatting>
  <conditionalFormatting sqref="B3:B6 B8:B12 B14:B18 B20:B23 B25">
    <cfRule type="containsText" priority="5" dxfId="2" operator="containsText" stopIfTrue="1" text="NON">
      <formula>NOT(ISERROR(SEARCH("NON",B3)))</formula>
    </cfRule>
  </conditionalFormatting>
  <conditionalFormatting sqref="B24">
    <cfRule type="containsText" priority="4" dxfId="1" operator="containsText" stopIfTrue="1" text="NON">
      <formula>NOT(ISERROR(SEARCH("NON",B24)))</formula>
    </cfRule>
  </conditionalFormatting>
  <conditionalFormatting sqref="B26">
    <cfRule type="containsText" priority="1" dxfId="2" operator="containsText" stopIfTrue="1" text="AVERE">
      <formula>NOT(ISERROR(SEARCH("AVERE",B26)))</formula>
    </cfRule>
    <cfRule type="containsText" priority="2" dxfId="1" operator="containsText" stopIfTrue="1" text="AGGRAVE">
      <formula>NOT(ISERROR(SEARCH("AGGRAVE",B26)))</formula>
    </cfRule>
    <cfRule type="containsText" priority="3" dxfId="0" operator="containsText" stopIfTrue="1" text="MAITRISE">
      <formula>NOT(ISERROR(SEARCH("MAITRISE",B26)))</formula>
    </cfRule>
  </conditionalFormatting>
  <dataValidations count="1">
    <dataValidation type="list" allowBlank="1" showInputMessage="1" showErrorMessage="1" sqref="B3:B6 B8:B12 B14:B18 B20:B25">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9" r:id="rId1"/>
  <headerFooter>
    <oddHeader>&amp;L&amp;D&amp;C&amp;F&amp;R&amp;A</oddHeader>
    <oddFooter>&amp;RPage &amp;P sur &amp;N</oddFooter>
  </headerFooter>
  <ignoredErrors>
    <ignoredError sqref="C24 C3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zoomScale="130" zoomScaleNormal="130" zoomScalePageLayoutView="0" workbookViewId="0" topLeftCell="A1">
      <selection activeCell="B3" sqref="B3"/>
    </sheetView>
  </sheetViews>
  <sheetFormatPr defaultColWidth="11.421875" defaultRowHeight="12.75"/>
  <cols>
    <col min="1" max="1" width="88.7109375" style="1" customWidth="1"/>
    <col min="2" max="2" width="20.57421875" style="17" bestFit="1" customWidth="1"/>
    <col min="3" max="3" width="11.28125" style="1" hidden="1" customWidth="1"/>
    <col min="4" max="5" width="0" style="2" hidden="1" customWidth="1"/>
    <col min="6" max="6" width="35.28125" style="2" bestFit="1" customWidth="1"/>
    <col min="7" max="7" width="50.7109375" style="1" customWidth="1"/>
    <col min="8" max="16384" width="11.421875" style="1" customWidth="1"/>
  </cols>
  <sheetData>
    <row r="1" spans="1:7" s="12" customFormat="1" ht="35.25" customHeight="1">
      <c r="A1" s="19" t="s">
        <v>187</v>
      </c>
      <c r="B1" s="40" t="s">
        <v>296</v>
      </c>
      <c r="C1" s="19"/>
      <c r="D1" s="19" t="s">
        <v>0</v>
      </c>
      <c r="E1" s="19" t="s">
        <v>1</v>
      </c>
      <c r="F1" s="19" t="s">
        <v>6</v>
      </c>
      <c r="G1" s="19" t="s">
        <v>183</v>
      </c>
    </row>
    <row r="2" spans="1:7" s="9" customFormat="1" ht="15.75">
      <c r="A2" s="29" t="s">
        <v>27</v>
      </c>
      <c r="B2" s="41"/>
      <c r="C2" s="29"/>
      <c r="D2" s="25"/>
      <c r="E2" s="25"/>
      <c r="F2" s="25"/>
      <c r="G2" s="26"/>
    </row>
    <row r="3" spans="1:7" s="9" customFormat="1" ht="19.5" customHeight="1">
      <c r="A3" s="26" t="s">
        <v>173</v>
      </c>
      <c r="B3" s="66" t="s">
        <v>1</v>
      </c>
      <c r="C3" s="22">
        <f aca="true" t="shared" si="0" ref="C3:C8">IF(B3="OUI",0,IF(B3="NON",50))</f>
        <v>50</v>
      </c>
      <c r="D3" s="23"/>
      <c r="E3" s="30"/>
      <c r="F3" s="25" t="s">
        <v>109</v>
      </c>
      <c r="G3" s="67"/>
    </row>
    <row r="4" spans="1:7" s="9" customFormat="1" ht="19.5" customHeight="1">
      <c r="A4" s="22" t="s">
        <v>169</v>
      </c>
      <c r="B4" s="65" t="s">
        <v>1</v>
      </c>
      <c r="C4" s="22">
        <f t="shared" si="0"/>
        <v>50</v>
      </c>
      <c r="D4" s="23"/>
      <c r="E4" s="30"/>
      <c r="F4" s="25" t="s">
        <v>109</v>
      </c>
      <c r="G4" s="67"/>
    </row>
    <row r="5" spans="1:7" s="9" customFormat="1" ht="19.5" customHeight="1">
      <c r="A5" s="22" t="s">
        <v>170</v>
      </c>
      <c r="B5" s="65" t="s">
        <v>1</v>
      </c>
      <c r="C5" s="22">
        <f t="shared" si="0"/>
        <v>50</v>
      </c>
      <c r="D5" s="23"/>
      <c r="E5" s="30"/>
      <c r="F5" s="25" t="s">
        <v>109</v>
      </c>
      <c r="G5" s="67"/>
    </row>
    <row r="6" spans="1:7" s="9" customFormat="1" ht="19.5" customHeight="1">
      <c r="A6" s="22" t="s">
        <v>171</v>
      </c>
      <c r="B6" s="65" t="s">
        <v>1</v>
      </c>
      <c r="C6" s="22">
        <f t="shared" si="0"/>
        <v>50</v>
      </c>
      <c r="D6" s="23"/>
      <c r="E6" s="30"/>
      <c r="F6" s="25" t="s">
        <v>109</v>
      </c>
      <c r="G6" s="67"/>
    </row>
    <row r="7" spans="1:7" s="9" customFormat="1" ht="19.5" customHeight="1">
      <c r="A7" s="26" t="s">
        <v>265</v>
      </c>
      <c r="B7" s="66" t="s">
        <v>1</v>
      </c>
      <c r="C7" s="22">
        <f t="shared" si="0"/>
        <v>50</v>
      </c>
      <c r="D7" s="23"/>
      <c r="E7" s="30"/>
      <c r="F7" s="25" t="s">
        <v>109</v>
      </c>
      <c r="G7" s="67"/>
    </row>
    <row r="8" spans="1:7" s="9" customFormat="1" ht="19.5" customHeight="1">
      <c r="A8" s="22" t="s">
        <v>172</v>
      </c>
      <c r="B8" s="65" t="s">
        <v>1</v>
      </c>
      <c r="C8" s="22">
        <f t="shared" si="0"/>
        <v>50</v>
      </c>
      <c r="D8" s="23"/>
      <c r="E8" s="30"/>
      <c r="F8" s="25" t="s">
        <v>109</v>
      </c>
      <c r="G8" s="67"/>
    </row>
    <row r="9" spans="1:7" s="9" customFormat="1" ht="19.5" customHeight="1">
      <c r="A9" s="29" t="s">
        <v>186</v>
      </c>
      <c r="B9" s="41"/>
      <c r="C9" s="22"/>
      <c r="D9" s="28"/>
      <c r="E9" s="28"/>
      <c r="F9" s="25"/>
      <c r="G9" s="26"/>
    </row>
    <row r="10" spans="1:7" s="9" customFormat="1" ht="19.5" customHeight="1">
      <c r="A10" s="22" t="s">
        <v>28</v>
      </c>
      <c r="B10" s="65" t="s">
        <v>1</v>
      </c>
      <c r="C10" s="22">
        <f>IF(B10="OUI",0,IF(B10="NON",1))</f>
        <v>1</v>
      </c>
      <c r="D10" s="23"/>
      <c r="E10" s="24"/>
      <c r="F10" s="25" t="s">
        <v>90</v>
      </c>
      <c r="G10" s="67"/>
    </row>
    <row r="11" spans="1:7" s="9" customFormat="1" ht="19.5" customHeight="1">
      <c r="A11" s="31" t="s">
        <v>273</v>
      </c>
      <c r="B11" s="69" t="s">
        <v>1</v>
      </c>
      <c r="C11" s="22">
        <f>IF(B11="OUI",0,IF(B11="NON",50))</f>
        <v>50</v>
      </c>
      <c r="D11" s="23"/>
      <c r="E11" s="30"/>
      <c r="F11" s="25" t="s">
        <v>91</v>
      </c>
      <c r="G11" s="67"/>
    </row>
    <row r="12" spans="1:7" s="9" customFormat="1" ht="19.5" customHeight="1">
      <c r="A12" s="22" t="s">
        <v>188</v>
      </c>
      <c r="B12" s="65" t="s">
        <v>1</v>
      </c>
      <c r="C12" s="22">
        <f>IF(B12="OUI",0,IF(B12="NON",1))</f>
        <v>1</v>
      </c>
      <c r="D12" s="23"/>
      <c r="E12" s="24"/>
      <c r="F12" s="25" t="s">
        <v>92</v>
      </c>
      <c r="G12" s="67"/>
    </row>
    <row r="13" spans="2:4" ht="19.5" customHeight="1">
      <c r="B13" s="17" t="str">
        <f>IF(C13&gt;=50,"RISQUE AGGRAVE",IF(C13=0,"RISQUE MAITRISE",IF(C13&lt;50,"RISQUE AVERE")))</f>
        <v>RISQUE AGGRAVE</v>
      </c>
      <c r="C13" s="1">
        <f>SUM(C3:C12)</f>
        <v>352</v>
      </c>
      <c r="D13" s="3"/>
    </row>
    <row r="14" spans="3:4" ht="19.5" customHeight="1">
      <c r="C14" s="1">
        <f>COUNTIF($C$3:$C$12,1)</f>
        <v>2</v>
      </c>
      <c r="D14" s="2">
        <v>1</v>
      </c>
    </row>
    <row r="15" spans="3:5" ht="19.5" customHeight="1">
      <c r="C15" s="1">
        <f>COUNTIF($C$3:$C$12,50)</f>
        <v>7</v>
      </c>
      <c r="D15" s="2">
        <v>50</v>
      </c>
      <c r="E15" s="4"/>
    </row>
    <row r="16" spans="3:4" ht="19.5" customHeight="1">
      <c r="C16" s="1">
        <f>SUM(C14:C15)</f>
        <v>9</v>
      </c>
      <c r="D16" s="2" t="s">
        <v>287</v>
      </c>
    </row>
    <row r="17" spans="3:4" ht="19.5" customHeight="1">
      <c r="C17" s="1">
        <f>COUNTIF($C$3:$C$12,0)</f>
        <v>0</v>
      </c>
      <c r="D17" s="2">
        <v>0</v>
      </c>
    </row>
    <row r="18" spans="3:4" ht="19.5" customHeight="1">
      <c r="C18" s="1">
        <f>SUM(C16:C17)</f>
        <v>9</v>
      </c>
      <c r="D18" s="2" t="s">
        <v>262</v>
      </c>
    </row>
    <row r="19" ht="19.5" customHeight="1">
      <c r="D19" s="3"/>
    </row>
    <row r="20" ht="19.5" customHeight="1">
      <c r="D20" s="3"/>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password="DF16" sheet="1" objects="1" scenarios="1" selectLockedCells="1"/>
  <conditionalFormatting sqref="B3:B8 B10:B12">
    <cfRule type="containsText" priority="6" dxfId="0" operator="containsText" stopIfTrue="1" text="OUI">
      <formula>NOT(ISERROR(SEARCH("OUI",B3)))</formula>
    </cfRule>
  </conditionalFormatting>
  <conditionalFormatting sqref="B3:B8 B11">
    <cfRule type="containsText" priority="5" dxfId="1" operator="containsText" stopIfTrue="1" text="NON">
      <formula>NOT(ISERROR(SEARCH("NON",B3)))</formula>
    </cfRule>
  </conditionalFormatting>
  <conditionalFormatting sqref="B10 B12">
    <cfRule type="containsText" priority="4" dxfId="2" operator="containsText" stopIfTrue="1" text="NON">
      <formula>NOT(ISERROR(SEARCH("NON",B10)))</formula>
    </cfRule>
  </conditionalFormatting>
  <conditionalFormatting sqref="B13">
    <cfRule type="containsText" priority="1" dxfId="2" operator="containsText" stopIfTrue="1" text="AVERE">
      <formula>NOT(ISERROR(SEARCH("AVERE",B13)))</formula>
    </cfRule>
    <cfRule type="containsText" priority="2" dxfId="1" operator="containsText" stopIfTrue="1" text="AGGRAVE">
      <formula>NOT(ISERROR(SEARCH("AGGRAVE",B13)))</formula>
    </cfRule>
    <cfRule type="containsText" priority="3" dxfId="0" operator="containsText" stopIfTrue="1" text="MAITRISE">
      <formula>NOT(ISERROR(SEARCH("MAITRISE",B13)))</formula>
    </cfRule>
  </conditionalFormatting>
  <dataValidations count="1">
    <dataValidation type="list" allowBlank="1" showInputMessage="1" showErrorMessage="1" sqref="B3:B8 B10:B12">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Header>&amp;L&amp;D&amp;C&amp;F&amp;R&amp;A</oddHeader>
    <oddFooter>&amp;RPage &amp;P sur &amp;N</oddFooter>
  </headerFooter>
  <ignoredErrors>
    <ignoredError sqref="C11 C17"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zoomScale="130" zoomScaleNormal="130" zoomScalePageLayoutView="0" workbookViewId="0" topLeftCell="A1">
      <selection activeCell="B3" sqref="B3"/>
    </sheetView>
  </sheetViews>
  <sheetFormatPr defaultColWidth="11.421875" defaultRowHeight="12.75"/>
  <cols>
    <col min="1" max="1" width="88.7109375" style="86" customWidth="1"/>
    <col min="2" max="2" width="20.57421875" style="17" bestFit="1" customWidth="1"/>
    <col min="3" max="3" width="15.57421875" style="1" hidden="1" customWidth="1"/>
    <col min="4" max="5" width="0" style="2" hidden="1" customWidth="1"/>
    <col min="6" max="6" width="35.8515625" style="2" bestFit="1" customWidth="1"/>
    <col min="7" max="7" width="50.7109375" style="1" customWidth="1"/>
    <col min="8" max="16384" width="11.421875" style="1" customWidth="1"/>
  </cols>
  <sheetData>
    <row r="1" spans="1:7" s="11" customFormat="1" ht="33.75" customHeight="1">
      <c r="A1" s="77" t="s">
        <v>80</v>
      </c>
      <c r="B1" s="40" t="s">
        <v>296</v>
      </c>
      <c r="C1" s="19"/>
      <c r="D1" s="19" t="s">
        <v>0</v>
      </c>
      <c r="E1" s="19" t="s">
        <v>1</v>
      </c>
      <c r="F1" s="19" t="s">
        <v>6</v>
      </c>
      <c r="G1" s="19" t="s">
        <v>189</v>
      </c>
    </row>
    <row r="2" spans="1:7" s="9" customFormat="1" ht="15.75">
      <c r="A2" s="87" t="s">
        <v>29</v>
      </c>
      <c r="B2" s="59"/>
      <c r="C2" s="32"/>
      <c r="D2" s="25"/>
      <c r="E2" s="25"/>
      <c r="F2" s="25"/>
      <c r="G2" s="26"/>
    </row>
    <row r="3" spans="1:7" s="9" customFormat="1" ht="15.75">
      <c r="A3" s="31" t="s">
        <v>32</v>
      </c>
      <c r="B3" s="70" t="s">
        <v>1</v>
      </c>
      <c r="C3" s="27">
        <f>IF(B3="OUI",0,IF(B3="NON",1))</f>
        <v>1</v>
      </c>
      <c r="D3" s="23"/>
      <c r="E3" s="24"/>
      <c r="F3" s="25" t="s">
        <v>100</v>
      </c>
      <c r="G3" s="67"/>
    </row>
    <row r="4" spans="1:7" s="9" customFormat="1" ht="19.5" customHeight="1">
      <c r="A4" s="31" t="s">
        <v>190</v>
      </c>
      <c r="B4" s="70" t="s">
        <v>1</v>
      </c>
      <c r="C4" s="27">
        <f>IF(B4="OUI",0,IF(B4="NON",1))</f>
        <v>1</v>
      </c>
      <c r="D4" s="23"/>
      <c r="E4" s="24"/>
      <c r="F4" s="25" t="s">
        <v>101</v>
      </c>
      <c r="G4" s="67"/>
    </row>
    <row r="5" spans="1:7" s="9" customFormat="1" ht="19.5" customHeight="1">
      <c r="A5" s="31" t="s">
        <v>31</v>
      </c>
      <c r="B5" s="70" t="s">
        <v>1</v>
      </c>
      <c r="C5" s="27">
        <f>IF(B5="OUI",0,IF(B5="NON",1))</f>
        <v>1</v>
      </c>
      <c r="D5" s="23"/>
      <c r="E5" s="24"/>
      <c r="F5" s="25" t="s">
        <v>102</v>
      </c>
      <c r="G5" s="67"/>
    </row>
    <row r="6" spans="1:7" s="9" customFormat="1" ht="19.5" customHeight="1">
      <c r="A6" s="31" t="s">
        <v>30</v>
      </c>
      <c r="B6" s="69" t="s">
        <v>1</v>
      </c>
      <c r="C6" s="27">
        <f>IF(B6="OUI",0,IF(B6="NON",1))</f>
        <v>1</v>
      </c>
      <c r="D6" s="23"/>
      <c r="E6" s="24"/>
      <c r="F6" s="25" t="s">
        <v>103</v>
      </c>
      <c r="G6" s="67"/>
    </row>
    <row r="7" spans="1:7" s="9" customFormat="1" ht="19.5" customHeight="1">
      <c r="A7" s="31" t="s">
        <v>191</v>
      </c>
      <c r="B7" s="70" t="s">
        <v>1</v>
      </c>
      <c r="C7" s="27">
        <f>IF(B7="OUI",0,IF(B7="NON",1))</f>
        <v>1</v>
      </c>
      <c r="D7" s="23"/>
      <c r="E7" s="24"/>
      <c r="F7" s="25" t="s">
        <v>119</v>
      </c>
      <c r="G7" s="67"/>
    </row>
    <row r="8" spans="1:7" s="9" customFormat="1" ht="19.5" customHeight="1">
      <c r="A8" s="88" t="s">
        <v>257</v>
      </c>
      <c r="B8" s="70" t="s">
        <v>1</v>
      </c>
      <c r="C8" s="27">
        <f>IF(B8="OUI",0,IF(B8="NON",50))</f>
        <v>50</v>
      </c>
      <c r="D8" s="23"/>
      <c r="E8" s="30"/>
      <c r="F8" s="25" t="s">
        <v>206</v>
      </c>
      <c r="G8" s="67"/>
    </row>
    <row r="9" spans="1:7" s="9" customFormat="1" ht="19.5" customHeight="1">
      <c r="A9" s="89" t="s">
        <v>33</v>
      </c>
      <c r="B9" s="41"/>
      <c r="C9" s="27"/>
      <c r="D9" s="28"/>
      <c r="E9" s="28"/>
      <c r="F9" s="25"/>
      <c r="G9" s="26"/>
    </row>
    <row r="10" spans="1:7" s="9" customFormat="1" ht="19.5" customHeight="1">
      <c r="A10" s="31" t="s">
        <v>192</v>
      </c>
      <c r="B10" s="70" t="s">
        <v>1</v>
      </c>
      <c r="C10" s="27">
        <f aca="true" t="shared" si="0" ref="C10:C18">IF(B10="OUI",0,IF(B10="NON",1))</f>
        <v>1</v>
      </c>
      <c r="D10" s="23"/>
      <c r="E10" s="24"/>
      <c r="F10" s="25" t="s">
        <v>88</v>
      </c>
      <c r="G10" s="67"/>
    </row>
    <row r="11" spans="1:7" s="9" customFormat="1" ht="31.5">
      <c r="A11" s="26" t="s">
        <v>274</v>
      </c>
      <c r="B11" s="65" t="s">
        <v>1</v>
      </c>
      <c r="C11" s="27">
        <f t="shared" si="0"/>
        <v>1</v>
      </c>
      <c r="D11" s="23"/>
      <c r="E11" s="24"/>
      <c r="F11" s="25" t="s">
        <v>104</v>
      </c>
      <c r="G11" s="67"/>
    </row>
    <row r="12" spans="1:7" s="9" customFormat="1" ht="19.5" customHeight="1">
      <c r="A12" s="26" t="s">
        <v>275</v>
      </c>
      <c r="B12" s="65" t="s">
        <v>1</v>
      </c>
      <c r="C12" s="27">
        <f t="shared" si="0"/>
        <v>1</v>
      </c>
      <c r="D12" s="23"/>
      <c r="E12" s="24"/>
      <c r="F12" s="25" t="s">
        <v>105</v>
      </c>
      <c r="G12" s="67"/>
    </row>
    <row r="13" spans="1:7" s="9" customFormat="1" ht="19.5" customHeight="1">
      <c r="A13" s="31" t="s">
        <v>193</v>
      </c>
      <c r="B13" s="69" t="s">
        <v>1</v>
      </c>
      <c r="C13" s="27">
        <f t="shared" si="0"/>
        <v>1</v>
      </c>
      <c r="D13" s="23"/>
      <c r="E13" s="33"/>
      <c r="F13" s="25" t="s">
        <v>106</v>
      </c>
      <c r="G13" s="67"/>
    </row>
    <row r="14" spans="1:7" s="9" customFormat="1" ht="19.5" customHeight="1">
      <c r="A14" s="26" t="s">
        <v>35</v>
      </c>
      <c r="B14" s="66" t="s">
        <v>1</v>
      </c>
      <c r="C14" s="27">
        <f t="shared" si="0"/>
        <v>1</v>
      </c>
      <c r="D14" s="23"/>
      <c r="E14" s="24"/>
      <c r="F14" s="25" t="s">
        <v>107</v>
      </c>
      <c r="G14" s="67"/>
    </row>
    <row r="15" spans="1:7" s="9" customFormat="1" ht="19.5" customHeight="1">
      <c r="A15" s="89" t="s">
        <v>34</v>
      </c>
      <c r="B15" s="41"/>
      <c r="C15" s="27"/>
      <c r="D15" s="28"/>
      <c r="E15" s="25"/>
      <c r="F15" s="25"/>
      <c r="G15" s="26"/>
    </row>
    <row r="16" spans="1:7" s="9" customFormat="1" ht="19.5" customHeight="1">
      <c r="A16" s="26" t="s">
        <v>194</v>
      </c>
      <c r="B16" s="65" t="s">
        <v>1</v>
      </c>
      <c r="C16" s="27">
        <f t="shared" si="0"/>
        <v>1</v>
      </c>
      <c r="D16" s="23"/>
      <c r="E16" s="24"/>
      <c r="F16" s="25" t="s">
        <v>88</v>
      </c>
      <c r="G16" s="67"/>
    </row>
    <row r="17" spans="1:7" s="9" customFormat="1" ht="19.5" customHeight="1">
      <c r="A17" s="26" t="s">
        <v>195</v>
      </c>
      <c r="B17" s="65" t="s">
        <v>1</v>
      </c>
      <c r="C17" s="27">
        <f>IF(B17="OUI",0,IF(B17="NON",50))</f>
        <v>50</v>
      </c>
      <c r="D17" s="23"/>
      <c r="E17" s="30"/>
      <c r="F17" s="25" t="s">
        <v>108</v>
      </c>
      <c r="G17" s="67"/>
    </row>
    <row r="18" spans="1:7" s="9" customFormat="1" ht="19.5" customHeight="1">
      <c r="A18" s="26" t="s">
        <v>196</v>
      </c>
      <c r="B18" s="65" t="s">
        <v>1</v>
      </c>
      <c r="C18" s="27">
        <f t="shared" si="0"/>
        <v>1</v>
      </c>
      <c r="D18" s="23"/>
      <c r="E18" s="24"/>
      <c r="F18" s="25" t="s">
        <v>88</v>
      </c>
      <c r="G18" s="67"/>
    </row>
    <row r="19" spans="2:5" ht="19.5" customHeight="1">
      <c r="B19" s="17" t="str">
        <f>IF(C19&gt;=50,"RISQUE AGGRAVE",IF(C19=0,"RISQUE MAITRISE",IF(C19&lt;50,"RISQUE AVERE")))</f>
        <v>RISQUE AGGRAVE</v>
      </c>
      <c r="C19" s="1">
        <f>SUM(C3:C18)</f>
        <v>112</v>
      </c>
      <c r="D19" s="3"/>
      <c r="E19" s="4"/>
    </row>
    <row r="20" spans="3:4" ht="19.5" customHeight="1">
      <c r="C20" s="1">
        <f>COUNTIF($C$3:$C$18,1)</f>
        <v>12</v>
      </c>
      <c r="D20" s="2">
        <v>1</v>
      </c>
    </row>
    <row r="21" spans="3:4" ht="19.5" customHeight="1">
      <c r="C21" s="1">
        <f>COUNTIF($C$3:$C$18,50)</f>
        <v>2</v>
      </c>
      <c r="D21" s="2">
        <v>50</v>
      </c>
    </row>
    <row r="22" spans="3:4" ht="19.5" customHeight="1">
      <c r="C22" s="1">
        <f>SUM(C20:C21)</f>
        <v>14</v>
      </c>
      <c r="D22" s="2" t="s">
        <v>287</v>
      </c>
    </row>
    <row r="23" spans="3:4" ht="19.5" customHeight="1">
      <c r="C23" s="1">
        <f>COUNTIF($C$3:$C$18,0)</f>
        <v>0</v>
      </c>
      <c r="D23" s="2">
        <v>0</v>
      </c>
    </row>
    <row r="24" spans="3:4" ht="19.5" customHeight="1">
      <c r="C24" s="1">
        <f>SUM(C22:C23)</f>
        <v>14</v>
      </c>
      <c r="D24" s="2" t="s">
        <v>262</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password="DF16" sheet="1" objects="1" scenarios="1" selectLockedCells="1"/>
  <conditionalFormatting sqref="B3:B8 B10:B14 B16:B18">
    <cfRule type="containsText" priority="6" dxfId="0" operator="containsText" stopIfTrue="1" text="OUI">
      <formula>NOT(ISERROR(SEARCH("OUI",B3)))</formula>
    </cfRule>
  </conditionalFormatting>
  <conditionalFormatting sqref="B3:B7 B10:B14 B16 B18">
    <cfRule type="containsText" priority="5" dxfId="2" operator="containsText" stopIfTrue="1" text="NON">
      <formula>NOT(ISERROR(SEARCH("NON",B3)))</formula>
    </cfRule>
  </conditionalFormatting>
  <conditionalFormatting sqref="B8 B17">
    <cfRule type="containsText" priority="4" dxfId="1" operator="containsText" stopIfTrue="1" text="NON">
      <formula>NOT(ISERROR(SEARCH("NON",B8)))</formula>
    </cfRule>
  </conditionalFormatting>
  <conditionalFormatting sqref="B19">
    <cfRule type="containsText" priority="1" dxfId="2" operator="containsText" stopIfTrue="1" text="AVERE">
      <formula>NOT(ISERROR(SEARCH("AVERE",B19)))</formula>
    </cfRule>
    <cfRule type="containsText" priority="2" dxfId="1" operator="containsText" stopIfTrue="1" text="AGGRAVE">
      <formula>NOT(ISERROR(SEARCH("AGGRAVE",B19)))</formula>
    </cfRule>
    <cfRule type="containsText" priority="3" dxfId="0" operator="containsText" stopIfTrue="1" text="MAITRISE">
      <formula>NOT(ISERROR(SEARCH("MAITRISE",B19)))</formula>
    </cfRule>
  </conditionalFormatting>
  <dataValidations count="1">
    <dataValidation type="list" allowBlank="1" showInputMessage="1" showErrorMessage="1" sqref="B3:B8 B10:B14 B16:B18">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8" r:id="rId1"/>
  <headerFooter>
    <oddHeader>&amp;L&amp;D&amp;C&amp;F&amp;R&amp;A</oddHeader>
    <oddFooter>&amp;RPage &amp;P sur &amp;N</oddFooter>
  </headerFooter>
  <ignoredErrors>
    <ignoredError sqref="C17"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G17"/>
  <sheetViews>
    <sheetView zoomScale="130" zoomScaleNormal="130" zoomScalePageLayoutView="0" workbookViewId="0" topLeftCell="A1">
      <selection activeCell="B3" sqref="B3"/>
    </sheetView>
  </sheetViews>
  <sheetFormatPr defaultColWidth="11.421875" defaultRowHeight="12.75"/>
  <cols>
    <col min="1" max="1" width="88.7109375" style="86" customWidth="1"/>
    <col min="2" max="2" width="20.57421875" style="17" bestFit="1" customWidth="1"/>
    <col min="3" max="3" width="15.57421875" style="1" hidden="1" customWidth="1"/>
    <col min="4" max="5" width="0" style="2" hidden="1" customWidth="1"/>
    <col min="6" max="6" width="44.421875" style="2" bestFit="1" customWidth="1"/>
    <col min="7" max="7" width="50.7109375" style="1" customWidth="1"/>
    <col min="8" max="16384" width="11.421875" style="1" customWidth="1"/>
  </cols>
  <sheetData>
    <row r="1" spans="1:7" s="11" customFormat="1" ht="34.5" customHeight="1">
      <c r="A1" s="77" t="s">
        <v>81</v>
      </c>
      <c r="B1" s="40" t="s">
        <v>296</v>
      </c>
      <c r="C1" s="19"/>
      <c r="D1" s="19" t="s">
        <v>0</v>
      </c>
      <c r="E1" s="19" t="s">
        <v>1</v>
      </c>
      <c r="F1" s="19" t="s">
        <v>6</v>
      </c>
      <c r="G1" s="19" t="s">
        <v>183</v>
      </c>
    </row>
    <row r="2" spans="1:7" s="9" customFormat="1" ht="15.75">
      <c r="A2" s="89" t="s">
        <v>36</v>
      </c>
      <c r="B2" s="41"/>
      <c r="C2" s="29"/>
      <c r="D2" s="25"/>
      <c r="E2" s="25"/>
      <c r="F2" s="25"/>
      <c r="G2" s="26"/>
    </row>
    <row r="3" spans="1:7" s="9" customFormat="1" ht="19.5" customHeight="1">
      <c r="A3" s="31" t="s">
        <v>73</v>
      </c>
      <c r="B3" s="70" t="s">
        <v>1</v>
      </c>
      <c r="C3" s="22">
        <f>IF(B3="OUI",0,IF(B3="NON",50))</f>
        <v>50</v>
      </c>
      <c r="D3" s="23"/>
      <c r="E3" s="35"/>
      <c r="F3" s="25" t="s">
        <v>110</v>
      </c>
      <c r="G3" s="67"/>
    </row>
    <row r="4" spans="1:7" s="9" customFormat="1" ht="19.5" customHeight="1">
      <c r="A4" s="26" t="s">
        <v>37</v>
      </c>
      <c r="B4" s="65" t="s">
        <v>1</v>
      </c>
      <c r="C4" s="22">
        <f>IF(B4="OUI",0,IF(B4="NON",1))</f>
        <v>1</v>
      </c>
      <c r="D4" s="23"/>
      <c r="E4" s="36"/>
      <c r="F4" s="25" t="s">
        <v>111</v>
      </c>
      <c r="G4" s="67"/>
    </row>
    <row r="5" spans="1:7" s="9" customFormat="1" ht="19.5" customHeight="1">
      <c r="A5" s="26" t="s">
        <v>197</v>
      </c>
      <c r="B5" s="65" t="s">
        <v>1</v>
      </c>
      <c r="C5" s="22">
        <f>IF(B5="OUI",0,IF(B5="NON",1))</f>
        <v>1</v>
      </c>
      <c r="D5" s="23"/>
      <c r="E5" s="36"/>
      <c r="F5" s="25" t="s">
        <v>112</v>
      </c>
      <c r="G5" s="67"/>
    </row>
    <row r="6" spans="1:7" s="9" customFormat="1" ht="19.5" customHeight="1">
      <c r="A6" s="26" t="s">
        <v>38</v>
      </c>
      <c r="B6" s="65" t="s">
        <v>1</v>
      </c>
      <c r="C6" s="22">
        <f>IF(B6="OUI",0,IF(B6="NON",1))</f>
        <v>1</v>
      </c>
      <c r="D6" s="23"/>
      <c r="E6" s="24"/>
      <c r="F6" s="25" t="s">
        <v>114</v>
      </c>
      <c r="G6" s="67"/>
    </row>
    <row r="7" spans="1:7" s="9" customFormat="1" ht="19.5" customHeight="1">
      <c r="A7" s="26" t="s">
        <v>74</v>
      </c>
      <c r="B7" s="65" t="s">
        <v>1</v>
      </c>
      <c r="C7" s="22">
        <f>IF(B7="OUI",0,IF(B7="NON",1))</f>
        <v>1</v>
      </c>
      <c r="D7" s="37"/>
      <c r="E7" s="38"/>
      <c r="F7" s="25" t="s">
        <v>75</v>
      </c>
      <c r="G7" s="67"/>
    </row>
    <row r="8" spans="1:7" s="9" customFormat="1" ht="31.5">
      <c r="A8" s="26" t="s">
        <v>76</v>
      </c>
      <c r="B8" s="65" t="s">
        <v>1</v>
      </c>
      <c r="C8" s="22">
        <f>IF(B8="OUI",0,IF(B8="NON",1))</f>
        <v>1</v>
      </c>
      <c r="D8" s="37"/>
      <c r="E8" s="38"/>
      <c r="F8" s="25" t="s">
        <v>113</v>
      </c>
      <c r="G8" s="67"/>
    </row>
    <row r="9" spans="1:7" ht="19.5" customHeight="1">
      <c r="A9" s="87" t="s">
        <v>219</v>
      </c>
      <c r="B9" s="59"/>
      <c r="C9" s="22"/>
      <c r="D9" s="27"/>
      <c r="E9" s="27"/>
      <c r="F9" s="25"/>
      <c r="G9" s="21"/>
    </row>
    <row r="10" spans="1:7" ht="47.25">
      <c r="A10" s="31" t="s">
        <v>276</v>
      </c>
      <c r="B10" s="69" t="s">
        <v>1</v>
      </c>
      <c r="C10" s="22">
        <f>IF(B10="OUI",0,IF(B10="NON",1))</f>
        <v>1</v>
      </c>
      <c r="D10" s="37"/>
      <c r="E10" s="38"/>
      <c r="F10" s="28" t="s">
        <v>220</v>
      </c>
      <c r="G10" s="71"/>
    </row>
    <row r="11" spans="1:7" ht="31.5">
      <c r="A11" s="31" t="s">
        <v>266</v>
      </c>
      <c r="B11" s="69" t="s">
        <v>1</v>
      </c>
      <c r="C11" s="22">
        <f>IF(B11="OUI",0,IF(B11="NON",1))</f>
        <v>1</v>
      </c>
      <c r="D11" s="37"/>
      <c r="E11" s="38"/>
      <c r="F11" s="28" t="s">
        <v>220</v>
      </c>
      <c r="G11" s="71"/>
    </row>
    <row r="12" spans="2:4" ht="19.5" customHeight="1">
      <c r="B12" s="17" t="str">
        <f>IF(C12&gt;=50,"RISQUE AGGRAVE",IF(C12=0,"RISQUE MAITRISE",IF(C12&lt;50,"RISQUE AVERE")))</f>
        <v>RISQUE AGGRAVE</v>
      </c>
      <c r="C12" s="1">
        <f>SUM(C3:C11)</f>
        <v>57</v>
      </c>
      <c r="D12" s="3"/>
    </row>
    <row r="13" spans="3:4" ht="19.5" customHeight="1">
      <c r="C13" s="1">
        <f>COUNTIF($C$3:$C$11,1)</f>
        <v>7</v>
      </c>
      <c r="D13" s="2">
        <v>1</v>
      </c>
    </row>
    <row r="14" spans="3:4" ht="19.5" customHeight="1">
      <c r="C14" s="1">
        <f>COUNTIF($C$3:$C$11,50)</f>
        <v>1</v>
      </c>
      <c r="D14" s="2">
        <v>50</v>
      </c>
    </row>
    <row r="15" spans="3:4" ht="19.5" customHeight="1">
      <c r="C15" s="1">
        <f>SUM(C13:C14)</f>
        <v>8</v>
      </c>
      <c r="D15" s="2" t="s">
        <v>287</v>
      </c>
    </row>
    <row r="16" spans="3:4" ht="19.5" customHeight="1">
      <c r="C16" s="1">
        <f>COUNTIF($C$3:$C$11,0)</f>
        <v>0</v>
      </c>
      <c r="D16" s="2">
        <v>0</v>
      </c>
    </row>
    <row r="17" spans="3:4" ht="19.5" customHeight="1">
      <c r="C17" s="1">
        <f>SUM(C15:C16)</f>
        <v>8</v>
      </c>
      <c r="D17" s="2" t="s">
        <v>262</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sheetProtection password="DF16" sheet="1" objects="1" scenarios="1" selectLockedCells="1"/>
  <conditionalFormatting sqref="B3:B8 B10:B11">
    <cfRule type="containsText" priority="8" dxfId="0" operator="containsText" stopIfTrue="1" text="OUI">
      <formula>NOT(ISERROR(SEARCH("OUI",B3)))</formula>
    </cfRule>
  </conditionalFormatting>
  <conditionalFormatting sqref="B4:B8 B10:B11">
    <cfRule type="containsText" priority="7" dxfId="2" operator="containsText" stopIfTrue="1" text="NON">
      <formula>NOT(ISERROR(SEARCH("NON",B4)))</formula>
    </cfRule>
  </conditionalFormatting>
  <conditionalFormatting sqref="B3">
    <cfRule type="containsText" priority="6" dxfId="1" operator="containsText" stopIfTrue="1" text="NON">
      <formula>NOT(ISERROR(SEARCH("NON",B3)))</formula>
    </cfRule>
  </conditionalFormatting>
  <conditionalFormatting sqref="B12">
    <cfRule type="containsText" priority="1" dxfId="2" operator="containsText" stopIfTrue="1" text="AVERE">
      <formula>NOT(ISERROR(SEARCH("AVERE",B12)))</formula>
    </cfRule>
    <cfRule type="containsText" priority="2" dxfId="1" operator="containsText" stopIfTrue="1" text="AGGRAVE">
      <formula>NOT(ISERROR(SEARCH("AGGRAVE",B12)))</formula>
    </cfRule>
    <cfRule type="containsText" priority="3" dxfId="0" operator="containsText" stopIfTrue="1" text="MAITRISE">
      <formula>NOT(ISERROR(SEARCH("MAITRISE",B12)))</formula>
    </cfRule>
  </conditionalFormatting>
  <dataValidations count="1">
    <dataValidation type="list" allowBlank="1" showInputMessage="1" showErrorMessage="1" sqref="B3:B8 B10:B11">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9" r:id="rId1"/>
  <headerFooter>
    <oddHeader>&amp;L&amp;D&amp;C&amp;F&amp;R&amp;A</oddHeader>
    <oddFooter>&amp;RPage &amp;P sur &amp;N</oddFooter>
  </headerFooter>
  <ignoredErrors>
    <ignoredError sqref="C16"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G25"/>
  <sheetViews>
    <sheetView zoomScale="130" zoomScaleNormal="130" zoomScalePageLayoutView="0" workbookViewId="0" topLeftCell="A1">
      <selection activeCell="B3" sqref="B3"/>
    </sheetView>
  </sheetViews>
  <sheetFormatPr defaultColWidth="11.421875" defaultRowHeight="12.75"/>
  <cols>
    <col min="1" max="1" width="88.7109375" style="1" customWidth="1"/>
    <col min="2" max="2" width="21.8515625" style="17" bestFit="1" customWidth="1"/>
    <col min="3" max="3" width="11.00390625" style="1" hidden="1" customWidth="1"/>
    <col min="4" max="5" width="0" style="2" hidden="1" customWidth="1"/>
    <col min="6" max="6" width="46.28125" style="2" bestFit="1" customWidth="1"/>
    <col min="7" max="7" width="50.7109375" style="1" customWidth="1"/>
    <col min="8" max="16384" width="11.421875" style="1" customWidth="1"/>
  </cols>
  <sheetData>
    <row r="1" spans="1:7" s="11" customFormat="1" ht="33" customHeight="1">
      <c r="A1" s="19" t="s">
        <v>200</v>
      </c>
      <c r="B1" s="40" t="s">
        <v>296</v>
      </c>
      <c r="C1" s="19"/>
      <c r="D1" s="19" t="s">
        <v>0</v>
      </c>
      <c r="E1" s="19" t="s">
        <v>1</v>
      </c>
      <c r="F1" s="19" t="s">
        <v>6</v>
      </c>
      <c r="G1" s="19" t="s">
        <v>189</v>
      </c>
    </row>
    <row r="2" spans="1:7" s="9" customFormat="1" ht="15.75">
      <c r="A2" s="29" t="s">
        <v>39</v>
      </c>
      <c r="B2" s="41"/>
      <c r="C2" s="29"/>
      <c r="D2" s="25"/>
      <c r="E2" s="25"/>
      <c r="F2" s="25"/>
      <c r="G2" s="22"/>
    </row>
    <row r="3" spans="1:7" s="9" customFormat="1" ht="19.5" customHeight="1">
      <c r="A3" s="22" t="s">
        <v>40</v>
      </c>
      <c r="B3" s="65" t="s">
        <v>1</v>
      </c>
      <c r="C3" s="34">
        <f aca="true" t="shared" si="0" ref="C3:C9">IF(B3="OUI",0,IF(B3="NON",1))</f>
        <v>1</v>
      </c>
      <c r="D3" s="23"/>
      <c r="E3" s="24"/>
      <c r="F3" s="25" t="s">
        <v>88</v>
      </c>
      <c r="G3" s="67"/>
    </row>
    <row r="4" spans="1:7" s="9" customFormat="1" ht="19.5" customHeight="1">
      <c r="A4" s="22" t="s">
        <v>41</v>
      </c>
      <c r="B4" s="65" t="s">
        <v>1</v>
      </c>
      <c r="C4" s="34">
        <f t="shared" si="0"/>
        <v>1</v>
      </c>
      <c r="D4" s="23"/>
      <c r="E4" s="24"/>
      <c r="F4" s="25" t="s">
        <v>116</v>
      </c>
      <c r="G4" s="67"/>
    </row>
    <row r="5" spans="1:7" s="9" customFormat="1" ht="19.5" customHeight="1">
      <c r="A5" s="27" t="s">
        <v>289</v>
      </c>
      <c r="B5" s="70" t="s">
        <v>1</v>
      </c>
      <c r="C5" s="34">
        <f t="shared" si="0"/>
        <v>1</v>
      </c>
      <c r="D5" s="23"/>
      <c r="E5" s="24"/>
      <c r="F5" s="25" t="s">
        <v>117</v>
      </c>
      <c r="G5" s="67"/>
    </row>
    <row r="6" spans="1:7" s="9" customFormat="1" ht="30" customHeight="1">
      <c r="A6" s="26" t="s">
        <v>42</v>
      </c>
      <c r="B6" s="66" t="s">
        <v>1</v>
      </c>
      <c r="C6" s="34">
        <f t="shared" si="0"/>
        <v>1</v>
      </c>
      <c r="D6" s="23"/>
      <c r="E6" s="24"/>
      <c r="F6" s="25" t="s">
        <v>115</v>
      </c>
      <c r="G6" s="67"/>
    </row>
    <row r="7" spans="1:7" ht="19.5" customHeight="1">
      <c r="A7" s="34" t="s">
        <v>198</v>
      </c>
      <c r="B7" s="65" t="s">
        <v>1</v>
      </c>
      <c r="C7" s="34">
        <f t="shared" si="0"/>
        <v>1</v>
      </c>
      <c r="D7" s="23"/>
      <c r="E7" s="24"/>
      <c r="F7" s="20" t="s">
        <v>199</v>
      </c>
      <c r="G7" s="71"/>
    </row>
    <row r="8" spans="1:7" ht="19.5" customHeight="1">
      <c r="A8" s="34" t="s">
        <v>201</v>
      </c>
      <c r="B8" s="65" t="s">
        <v>1</v>
      </c>
      <c r="C8" s="34">
        <f t="shared" si="0"/>
        <v>1</v>
      </c>
      <c r="D8" s="23"/>
      <c r="E8" s="24"/>
      <c r="F8" s="25" t="s">
        <v>202</v>
      </c>
      <c r="G8" s="71"/>
    </row>
    <row r="9" spans="1:7" ht="36" customHeight="1">
      <c r="A9" s="31" t="s">
        <v>281</v>
      </c>
      <c r="B9" s="69" t="s">
        <v>1</v>
      </c>
      <c r="C9" s="34">
        <f t="shared" si="0"/>
        <v>1</v>
      </c>
      <c r="D9" s="23"/>
      <c r="E9" s="24"/>
      <c r="F9" s="28" t="s">
        <v>277</v>
      </c>
      <c r="G9" s="71"/>
    </row>
    <row r="10" spans="2:5" ht="19.5" customHeight="1">
      <c r="B10" s="17" t="str">
        <f>IF(C10=0,"RISQUE MAITRISE",IF(C10&lt;50,"RISQUE AVERE"))</f>
        <v>RISQUE AVERE</v>
      </c>
      <c r="C10" s="1">
        <f>SUM(C3:C9)</f>
        <v>7</v>
      </c>
      <c r="D10" s="3"/>
      <c r="E10" s="3"/>
    </row>
    <row r="11" spans="3:5" ht="19.5" customHeight="1">
      <c r="C11" s="1">
        <f>COUNTIF($C$3:$C$9,1)</f>
        <v>7</v>
      </c>
      <c r="D11" s="2">
        <v>1</v>
      </c>
      <c r="E11" s="3"/>
    </row>
    <row r="12" spans="3:5" ht="19.5" customHeight="1">
      <c r="C12" s="1">
        <f>COUNTIF($C$3:$C$9,50)</f>
        <v>0</v>
      </c>
      <c r="D12" s="2">
        <v>50</v>
      </c>
      <c r="E12" s="3"/>
    </row>
    <row r="13" spans="3:5" ht="19.5" customHeight="1">
      <c r="C13" s="1">
        <f>SUM(C11:C12)</f>
        <v>7</v>
      </c>
      <c r="D13" s="2" t="s">
        <v>287</v>
      </c>
      <c r="E13" s="3"/>
    </row>
    <row r="14" spans="3:5" ht="19.5" customHeight="1">
      <c r="C14" s="1">
        <f>COUNTIF($C$3:$C$9,0)</f>
        <v>0</v>
      </c>
      <c r="D14" s="2">
        <v>0</v>
      </c>
      <c r="E14" s="3"/>
    </row>
    <row r="15" spans="3:5" ht="19.5" customHeight="1">
      <c r="C15" s="1">
        <f>SUM(C13:C14)</f>
        <v>7</v>
      </c>
      <c r="D15" s="2" t="s">
        <v>262</v>
      </c>
      <c r="E15" s="3"/>
    </row>
    <row r="16" spans="4:5" ht="19.5" customHeight="1">
      <c r="D16" s="3"/>
      <c r="E16" s="8"/>
    </row>
    <row r="17" spans="4:5" ht="19.5" customHeight="1">
      <c r="D17" s="3"/>
      <c r="E17" s="3"/>
    </row>
    <row r="18" spans="4:5" ht="19.5" customHeight="1">
      <c r="D18" s="3"/>
      <c r="E18" s="3"/>
    </row>
    <row r="19" spans="4:5" ht="19.5" customHeight="1">
      <c r="D19" s="3"/>
      <c r="E19" s="3"/>
    </row>
    <row r="20" spans="4:5" ht="19.5" customHeight="1">
      <c r="D20" s="3"/>
      <c r="E20" s="3"/>
    </row>
    <row r="21" spans="4:5" ht="19.5" customHeight="1">
      <c r="D21" s="3"/>
      <c r="E21" s="3"/>
    </row>
    <row r="22" spans="4:5" ht="19.5" customHeight="1">
      <c r="D22" s="3"/>
      <c r="E22" s="3"/>
    </row>
    <row r="23" spans="4:5" ht="19.5" customHeight="1">
      <c r="D23" s="3"/>
      <c r="E23" s="3"/>
    </row>
    <row r="24" spans="4:5" ht="19.5" customHeight="1">
      <c r="D24" s="3"/>
      <c r="E24" s="3"/>
    </row>
    <row r="25" spans="4:5" ht="19.5" customHeight="1">
      <c r="D25" s="3"/>
      <c r="E25" s="3"/>
    </row>
    <row r="26" ht="19.5" customHeight="1"/>
    <row r="27" ht="19.5" customHeight="1"/>
    <row r="28" ht="19.5" customHeight="1"/>
    <row r="29" ht="19.5" customHeight="1"/>
    <row r="30" ht="19.5" customHeight="1"/>
    <row r="31" ht="19.5" customHeight="1"/>
    <row r="32" ht="19.5" customHeight="1"/>
    <row r="33" ht="19.5" customHeight="1"/>
    <row r="34" ht="19.5" customHeight="1"/>
  </sheetData>
  <sheetProtection password="DF16" sheet="1" objects="1" scenarios="1" selectLockedCells="1"/>
  <conditionalFormatting sqref="B10">
    <cfRule type="containsText" priority="2" dxfId="2" operator="containsText" stopIfTrue="1" text="AVERE">
      <formula>NOT(ISERROR(SEARCH("AVERE",B10)))</formula>
    </cfRule>
    <cfRule type="containsText" priority="5" dxfId="0" operator="containsText" stopIfTrue="1" text="MAITRISE">
      <formula>NOT(ISERROR(SEARCH("MAITRISE",B10)))</formula>
    </cfRule>
  </conditionalFormatting>
  <conditionalFormatting sqref="B3:B9">
    <cfRule type="containsText" priority="3" dxfId="2" operator="containsText" stopIfTrue="1" text="NON">
      <formula>NOT(ISERROR(SEARCH("NON",B3)))</formula>
    </cfRule>
    <cfRule type="containsText" priority="4" dxfId="0" operator="containsText" stopIfTrue="1" text="OUI">
      <formula>NOT(ISERROR(SEARCH("OUI",B3)))</formula>
    </cfRule>
  </conditionalFormatting>
  <dataValidations count="1">
    <dataValidation type="list" allowBlank="1" showInputMessage="1" showErrorMessage="1" sqref="B3:B9">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Header>&amp;L&amp;D&amp;C&amp;F&amp;R&amp;A</oddHeader>
    <oddFooter>&amp;RPage &amp;P sur &amp;N</oddFooter>
  </headerFooter>
  <ignoredErrors>
    <ignoredError sqref="C14"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G22"/>
  <sheetViews>
    <sheetView zoomScale="130" zoomScaleNormal="130" zoomScalePageLayoutView="0" workbookViewId="0" topLeftCell="A1">
      <selection activeCell="B3" sqref="B3"/>
    </sheetView>
  </sheetViews>
  <sheetFormatPr defaultColWidth="11.421875" defaultRowHeight="12.75"/>
  <cols>
    <col min="1" max="1" width="93.421875" style="86" customWidth="1"/>
    <col min="2" max="2" width="21.00390625" style="17" bestFit="1" customWidth="1"/>
    <col min="3" max="3" width="10.00390625" style="1" hidden="1" customWidth="1"/>
    <col min="4" max="5" width="0" style="2" hidden="1" customWidth="1"/>
    <col min="6" max="6" width="50.421875" style="2" bestFit="1" customWidth="1"/>
    <col min="7" max="7" width="50.7109375" style="1" customWidth="1"/>
    <col min="8" max="16384" width="11.421875" style="1" customWidth="1"/>
  </cols>
  <sheetData>
    <row r="1" spans="1:7" s="11" customFormat="1" ht="33.75" customHeight="1">
      <c r="A1" s="77" t="s">
        <v>82</v>
      </c>
      <c r="B1" s="40" t="s">
        <v>296</v>
      </c>
      <c r="C1" s="19"/>
      <c r="D1" s="19" t="s">
        <v>0</v>
      </c>
      <c r="E1" s="19" t="s">
        <v>1</v>
      </c>
      <c r="F1" s="19" t="s">
        <v>6</v>
      </c>
      <c r="G1" s="19" t="s">
        <v>183</v>
      </c>
    </row>
    <row r="2" spans="1:7" s="9" customFormat="1" ht="15.75">
      <c r="A2" s="89" t="s">
        <v>43</v>
      </c>
      <c r="B2" s="41"/>
      <c r="C2" s="29"/>
      <c r="D2" s="25"/>
      <c r="E2" s="25"/>
      <c r="F2" s="25"/>
      <c r="G2" s="26"/>
    </row>
    <row r="3" spans="1:7" s="9" customFormat="1" ht="19.5" customHeight="1">
      <c r="A3" s="26" t="s">
        <v>51</v>
      </c>
      <c r="B3" s="65" t="s">
        <v>1</v>
      </c>
      <c r="C3" s="22">
        <f aca="true" t="shared" si="0" ref="C3:C16">IF(B3="OUI",0,IF(B3="NON",1))</f>
        <v>1</v>
      </c>
      <c r="D3" s="23"/>
      <c r="E3" s="24"/>
      <c r="F3" s="25" t="s">
        <v>88</v>
      </c>
      <c r="G3" s="67"/>
    </row>
    <row r="4" spans="1:7" s="9" customFormat="1" ht="15.75">
      <c r="A4" s="26" t="s">
        <v>267</v>
      </c>
      <c r="B4" s="65" t="s">
        <v>1</v>
      </c>
      <c r="C4" s="22">
        <f t="shared" si="0"/>
        <v>1</v>
      </c>
      <c r="D4" s="23"/>
      <c r="E4" s="24"/>
      <c r="F4" s="28" t="s">
        <v>280</v>
      </c>
      <c r="G4" s="67"/>
    </row>
    <row r="5" spans="1:7" s="9" customFormat="1" ht="19.5" customHeight="1">
      <c r="A5" s="31" t="s">
        <v>279</v>
      </c>
      <c r="B5" s="70" t="s">
        <v>1</v>
      </c>
      <c r="C5" s="22">
        <f t="shared" si="0"/>
        <v>1</v>
      </c>
      <c r="D5" s="23"/>
      <c r="E5" s="24"/>
      <c r="F5" s="28" t="s">
        <v>280</v>
      </c>
      <c r="G5" s="67"/>
    </row>
    <row r="6" spans="1:7" s="9" customFormat="1" ht="19.5" customHeight="1">
      <c r="A6" s="26" t="s">
        <v>49</v>
      </c>
      <c r="B6" s="65" t="s">
        <v>1</v>
      </c>
      <c r="C6" s="22">
        <f t="shared" si="0"/>
        <v>1</v>
      </c>
      <c r="D6" s="23"/>
      <c r="E6" s="24"/>
      <c r="F6" s="25" t="s">
        <v>118</v>
      </c>
      <c r="G6" s="67"/>
    </row>
    <row r="7" spans="1:7" s="9" customFormat="1" ht="19.5" customHeight="1">
      <c r="A7" s="26" t="s">
        <v>52</v>
      </c>
      <c r="B7" s="65" t="s">
        <v>1</v>
      </c>
      <c r="C7" s="22">
        <f>IF(B7="OUI",0,IF(B7="NON",1))</f>
        <v>1</v>
      </c>
      <c r="D7" s="23"/>
      <c r="E7" s="24"/>
      <c r="F7" s="25" t="s">
        <v>119</v>
      </c>
      <c r="G7" s="67"/>
    </row>
    <row r="8" spans="1:7" s="9" customFormat="1" ht="19.5" customHeight="1">
      <c r="A8" s="26" t="s">
        <v>53</v>
      </c>
      <c r="B8" s="65" t="s">
        <v>1</v>
      </c>
      <c r="C8" s="22">
        <f>IF(B8="OUI",0,IF(B8="NON",50))</f>
        <v>50</v>
      </c>
      <c r="D8" s="23"/>
      <c r="E8" s="30"/>
      <c r="F8" s="25" t="s">
        <v>121</v>
      </c>
      <c r="G8" s="67"/>
    </row>
    <row r="9" spans="1:7" s="9" customFormat="1" ht="19.5" customHeight="1">
      <c r="A9" s="89" t="s">
        <v>44</v>
      </c>
      <c r="B9" s="41"/>
      <c r="C9" s="22"/>
      <c r="D9" s="28"/>
      <c r="E9" s="28"/>
      <c r="F9" s="25"/>
      <c r="G9" s="26"/>
    </row>
    <row r="10" spans="1:7" s="9" customFormat="1" ht="19.5" customHeight="1">
      <c r="A10" s="26" t="s">
        <v>45</v>
      </c>
      <c r="B10" s="65" t="s">
        <v>1</v>
      </c>
      <c r="C10" s="22">
        <f>IF(B10="OUI",0,IF(B10="NON",50))</f>
        <v>50</v>
      </c>
      <c r="D10" s="23"/>
      <c r="E10" s="30"/>
      <c r="F10" s="25" t="s">
        <v>122</v>
      </c>
      <c r="G10" s="67"/>
    </row>
    <row r="11" spans="1:7" s="9" customFormat="1" ht="19.5" customHeight="1">
      <c r="A11" s="26" t="s">
        <v>46</v>
      </c>
      <c r="B11" s="65" t="s">
        <v>1</v>
      </c>
      <c r="C11" s="22">
        <f>IF(B11="OUI",0,IF(B11="NON",50))</f>
        <v>50</v>
      </c>
      <c r="D11" s="23"/>
      <c r="E11" s="30"/>
      <c r="F11" s="25" t="s">
        <v>123</v>
      </c>
      <c r="G11" s="67"/>
    </row>
    <row r="12" spans="1:7" s="9" customFormat="1" ht="31.5">
      <c r="A12" s="26" t="s">
        <v>203</v>
      </c>
      <c r="B12" s="65" t="s">
        <v>1</v>
      </c>
      <c r="C12" s="22">
        <f t="shared" si="0"/>
        <v>1</v>
      </c>
      <c r="D12" s="23"/>
      <c r="E12" s="24"/>
      <c r="F12" s="25" t="s">
        <v>124</v>
      </c>
      <c r="G12" s="67"/>
    </row>
    <row r="13" spans="1:7" s="9" customFormat="1" ht="19.5" customHeight="1">
      <c r="A13" s="26" t="s">
        <v>47</v>
      </c>
      <c r="B13" s="65" t="s">
        <v>1</v>
      </c>
      <c r="C13" s="22">
        <f>IF(B13="OUI",0,IF(B13="NON",50))</f>
        <v>50</v>
      </c>
      <c r="D13" s="23"/>
      <c r="E13" s="30"/>
      <c r="F13" s="25" t="s">
        <v>120</v>
      </c>
      <c r="G13" s="67"/>
    </row>
    <row r="14" spans="1:7" s="9" customFormat="1" ht="19.5" customHeight="1">
      <c r="A14" s="26" t="s">
        <v>48</v>
      </c>
      <c r="B14" s="65" t="s">
        <v>1</v>
      </c>
      <c r="C14" s="22">
        <f>IF(B14="OUI",0,IF(B14="NON",50))</f>
        <v>50</v>
      </c>
      <c r="D14" s="23"/>
      <c r="E14" s="30"/>
      <c r="F14" s="25" t="s">
        <v>126</v>
      </c>
      <c r="G14" s="67"/>
    </row>
    <row r="15" spans="1:7" s="9" customFormat="1" ht="19.5" customHeight="1">
      <c r="A15" s="26" t="s">
        <v>204</v>
      </c>
      <c r="B15" s="65" t="s">
        <v>1</v>
      </c>
      <c r="C15" s="22">
        <f t="shared" si="0"/>
        <v>1</v>
      </c>
      <c r="D15" s="23"/>
      <c r="E15" s="24"/>
      <c r="F15" s="25" t="s">
        <v>125</v>
      </c>
      <c r="G15" s="67"/>
    </row>
    <row r="16" spans="1:7" s="9" customFormat="1" ht="19.5" customHeight="1">
      <c r="A16" s="31" t="s">
        <v>290</v>
      </c>
      <c r="B16" s="70" t="s">
        <v>1</v>
      </c>
      <c r="C16" s="22">
        <f t="shared" si="0"/>
        <v>1</v>
      </c>
      <c r="D16" s="23"/>
      <c r="E16" s="24"/>
      <c r="F16" s="25" t="s">
        <v>125</v>
      </c>
      <c r="G16" s="67"/>
    </row>
    <row r="17" spans="1:4" ht="19.5" customHeight="1">
      <c r="A17" s="85"/>
      <c r="B17" s="57" t="str">
        <f>IF(C17&gt;=50,"RISQUE AGGRAVE",IF(C17=0,"RISQUE MAITRISE",IF(C17&lt;50,"RISQUE AVERE")))</f>
        <v>RISQUE AGGRAVE</v>
      </c>
      <c r="C17" s="7">
        <f>SUM(C3:C16)</f>
        <v>258</v>
      </c>
      <c r="D17" s="3"/>
    </row>
    <row r="18" spans="1:4" ht="19.5" customHeight="1">
      <c r="A18" s="85"/>
      <c r="B18" s="57"/>
      <c r="C18" s="1">
        <f>COUNTIF($C$3:$C$16,1)</f>
        <v>8</v>
      </c>
      <c r="D18" s="2">
        <v>1</v>
      </c>
    </row>
    <row r="19" spans="1:4" ht="19.5" customHeight="1">
      <c r="A19" s="85"/>
      <c r="B19" s="57"/>
      <c r="C19" s="1">
        <f>COUNTIF($C$3:$C$16,50)</f>
        <v>5</v>
      </c>
      <c r="D19" s="2">
        <v>50</v>
      </c>
    </row>
    <row r="20" spans="1:4" ht="19.5" customHeight="1">
      <c r="A20" s="85"/>
      <c r="B20" s="57"/>
      <c r="C20" s="1">
        <f>SUM(C18:C19)</f>
        <v>13</v>
      </c>
      <c r="D20" s="2" t="s">
        <v>287</v>
      </c>
    </row>
    <row r="21" spans="1:4" ht="19.5" customHeight="1">
      <c r="A21" s="85"/>
      <c r="B21" s="57"/>
      <c r="C21" s="1">
        <f>COUNTIF($C$3:$C$16,0)</f>
        <v>0</v>
      </c>
      <c r="D21" s="2">
        <v>0</v>
      </c>
    </row>
    <row r="22" spans="3:4" ht="19.5" customHeight="1">
      <c r="C22" s="1">
        <f>SUM(C20:C21)</f>
        <v>13</v>
      </c>
      <c r="D22" s="2" t="s">
        <v>262</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sheetData>
  <sheetProtection password="DF16" sheet="1" objects="1" scenarios="1" selectLockedCells="1"/>
  <conditionalFormatting sqref="B3:B8 B10:B16">
    <cfRule type="containsText" priority="6" dxfId="0" operator="containsText" stopIfTrue="1" text="OUI">
      <formula>NOT(ISERROR(SEARCH("OUI",B3)))</formula>
    </cfRule>
  </conditionalFormatting>
  <conditionalFormatting sqref="B3:B7 B12 B15:B16">
    <cfRule type="containsText" priority="5" dxfId="2" operator="containsText" stopIfTrue="1" text="NON">
      <formula>NOT(ISERROR(SEARCH("NON",B3)))</formula>
    </cfRule>
  </conditionalFormatting>
  <conditionalFormatting sqref="B8 B10:B11 B13:B14">
    <cfRule type="containsText" priority="4" dxfId="1" operator="containsText" stopIfTrue="1" text="NON">
      <formula>NOT(ISERROR(SEARCH("NON",B8)))</formula>
    </cfRule>
  </conditionalFormatting>
  <conditionalFormatting sqref="B17">
    <cfRule type="containsText" priority="1" dxfId="2" operator="containsText" stopIfTrue="1" text="AVERE">
      <formula>NOT(ISERROR(SEARCH("AVERE",B17)))</formula>
    </cfRule>
    <cfRule type="containsText" priority="2" dxfId="1" operator="containsText" stopIfTrue="1" text="AGGRAVE">
      <formula>NOT(ISERROR(SEARCH("AGGRAVE",B17)))</formula>
    </cfRule>
    <cfRule type="containsText" priority="3" dxfId="0" operator="containsText" stopIfTrue="1" text="MAITRISE">
      <formula>NOT(ISERROR(SEARCH("MAITRISE",B17)))</formula>
    </cfRule>
  </conditionalFormatting>
  <dataValidations count="1">
    <dataValidation type="list" allowBlank="1" showInputMessage="1" showErrorMessage="1" sqref="B3:B8 B10:B16">
      <formula1>LISTE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2" r:id="rId1"/>
  <headerFooter>
    <oddHeader>&amp;L&amp;D&amp;C&amp;F&amp;R&amp;A</oddHeader>
    <oddFooter>&amp;RPage &amp;P sur &amp;N</oddFooter>
  </headerFooter>
  <ignoredErrors>
    <ignoredError sqref="C12 C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Classeur Agent Comptable 2017</dc:title>
  <dc:subject/>
  <dc:creator>nathalie.joyeux;Véronique WOZNIAK IEA</dc:creator>
  <cp:keywords/>
  <dc:description/>
  <cp:lastModifiedBy>V W</cp:lastModifiedBy>
  <cp:lastPrinted>2017-07-19T13:56:55Z</cp:lastPrinted>
  <dcterms:created xsi:type="dcterms:W3CDTF">2017-02-20T09:24:22Z</dcterms:created>
  <dcterms:modified xsi:type="dcterms:W3CDTF">2017-07-19T18:20:05Z</dcterms:modified>
  <cp:category/>
  <cp:version/>
  <cp:contentType/>
  <cp:contentStatus/>
</cp:coreProperties>
</file>