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MASA\0_IEA\29-Auto diagnostic de la qualité comptable des EPLEFPA\Tableur-Agent comptable VW\"/>
    </mc:Choice>
  </mc:AlternateContent>
  <xr:revisionPtr revIDLastSave="0" documentId="13_ncr:1_{9DC225A9-6152-4051-8485-EA274ED51F10}" xr6:coauthVersionLast="47" xr6:coauthVersionMax="47" xr10:uidLastSave="{00000000-0000-0000-0000-000000000000}"/>
  <bookViews>
    <workbookView xWindow="20370" yWindow="-120" windowWidth="29040" windowHeight="15720" tabRatio="945" xr2:uid="{00000000-000D-0000-FFFF-FFFF00000000}"/>
  </bookViews>
  <sheets>
    <sheet name="Présentation" sheetId="15" r:id="rId1"/>
    <sheet name="Agent comptable" sheetId="11" r:id="rId2"/>
    <sheet name="Organisation" sheetId="1" r:id="rId3"/>
    <sheet name="Recouvrement" sheetId="4" r:id="rId4"/>
    <sheet name="Paiements" sheetId="5" r:id="rId5"/>
    <sheet name="Trésor" sheetId="12" r:id="rId6"/>
    <sheet name="Patrimoine" sheetId="2" r:id="rId7"/>
    <sheet name="Stocks" sheetId="9" r:id="rId8"/>
    <sheet name="Régies" sheetId="7" r:id="rId9"/>
    <sheet name="Payes" sheetId="8" r:id="rId10"/>
    <sheet name="Comptabilité générale" sheetId="10" r:id="rId11"/>
    <sheet name="TVA" sheetId="13" r:id="rId12"/>
    <sheet name="Organigramme fonctionnel" sheetId="14" r:id="rId13"/>
    <sheet name="Feuil1" sheetId="17" state="hidden" r:id="rId14"/>
    <sheet name="Feuil2" sheetId="18" state="hidden" r:id="rId15"/>
  </sheets>
  <externalReferences>
    <externalReference r:id="rId16"/>
  </externalReferences>
  <definedNames>
    <definedName name="_xlnm._FilterDatabase" localSheetId="12" hidden="1">'Organigramme fonctionnel'!$A$2:$G$2</definedName>
    <definedName name="Liste">[1]Feuil1!$A$1:$A$2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5" i="14" l="1"/>
  <c r="E16" i="11"/>
  <c r="C80" i="14"/>
  <c r="C79" i="14"/>
  <c r="B79" i="14"/>
  <c r="C71" i="14"/>
  <c r="B71" i="14"/>
  <c r="C66" i="14"/>
  <c r="B66" i="14"/>
  <c r="C61" i="14"/>
  <c r="B61" i="14"/>
  <c r="C48" i="14"/>
  <c r="B48" i="14"/>
  <c r="C38" i="14"/>
  <c r="B38" i="14"/>
  <c r="C28" i="14"/>
  <c r="B28" i="14"/>
  <c r="C15" i="14"/>
  <c r="H4" i="13"/>
  <c r="H5" i="13"/>
  <c r="H6" i="13"/>
  <c r="H3" i="13"/>
  <c r="H2" i="13"/>
  <c r="H18" i="10"/>
  <c r="H16" i="10"/>
  <c r="H8" i="10"/>
  <c r="H4" i="10"/>
  <c r="H5" i="10"/>
  <c r="H6" i="10"/>
  <c r="H9" i="10"/>
  <c r="H10" i="10"/>
  <c r="H11" i="10"/>
  <c r="H12" i="10"/>
  <c r="H13" i="10"/>
  <c r="H14" i="10"/>
  <c r="H17" i="10"/>
  <c r="H19" i="10"/>
  <c r="H3" i="10"/>
  <c r="H6" i="8"/>
  <c r="H7" i="8"/>
  <c r="H8" i="8"/>
  <c r="H5" i="8"/>
  <c r="H10" i="8"/>
  <c r="H11" i="8"/>
  <c r="H12" i="8"/>
  <c r="H14" i="8"/>
  <c r="H3" i="8"/>
  <c r="H15" i="7"/>
  <c r="H14" i="7"/>
  <c r="H12" i="7"/>
  <c r="H10" i="7"/>
  <c r="H7" i="7"/>
  <c r="H6" i="7"/>
  <c r="H4" i="7"/>
  <c r="H5" i="7"/>
  <c r="H8" i="7"/>
  <c r="H9" i="7"/>
  <c r="H13" i="7"/>
  <c r="H16" i="7"/>
  <c r="H17" i="7"/>
  <c r="H3" i="7"/>
  <c r="H4" i="9"/>
  <c r="H5" i="9"/>
  <c r="H6" i="9"/>
  <c r="H7" i="9"/>
  <c r="H8" i="9"/>
  <c r="H9" i="9"/>
  <c r="H11" i="9"/>
  <c r="H3" i="9"/>
  <c r="H4" i="2"/>
  <c r="H3" i="2"/>
  <c r="H5" i="2"/>
  <c r="H6" i="2"/>
  <c r="H7" i="2"/>
  <c r="H8" i="2"/>
  <c r="H9" i="2"/>
  <c r="H10" i="2"/>
  <c r="H12" i="2"/>
  <c r="H13" i="2"/>
  <c r="H8" i="12"/>
  <c r="H17" i="12"/>
  <c r="H9" i="12"/>
  <c r="H11" i="12"/>
  <c r="H12" i="12"/>
  <c r="H13" i="12"/>
  <c r="H14" i="12"/>
  <c r="H16" i="12"/>
  <c r="H18" i="12"/>
  <c r="H4" i="12"/>
  <c r="H5" i="12"/>
  <c r="H6" i="12"/>
  <c r="H7" i="12"/>
  <c r="H3" i="12"/>
  <c r="H13" i="5"/>
  <c r="H10" i="5"/>
  <c r="H4" i="5"/>
  <c r="H5" i="5"/>
  <c r="H6" i="5"/>
  <c r="H7" i="5"/>
  <c r="H8" i="5"/>
  <c r="H11" i="5"/>
  <c r="H14" i="5"/>
  <c r="H3" i="5"/>
  <c r="H8" i="4"/>
  <c r="H4" i="4"/>
  <c r="H5" i="4"/>
  <c r="H6" i="4"/>
  <c r="H9" i="4"/>
  <c r="H10" i="4"/>
  <c r="H11" i="4"/>
  <c r="H12" i="4"/>
  <c r="H14" i="4"/>
  <c r="H15" i="4"/>
  <c r="H16" i="4"/>
  <c r="H17" i="4"/>
  <c r="H18" i="4"/>
  <c r="H20" i="4"/>
  <c r="H21" i="4"/>
  <c r="H22" i="4"/>
  <c r="H23" i="4"/>
  <c r="H24" i="4"/>
  <c r="H25" i="4"/>
  <c r="H26" i="4"/>
  <c r="H3" i="4"/>
  <c r="H4" i="1"/>
  <c r="H5" i="1"/>
  <c r="H6" i="1"/>
  <c r="H7" i="1"/>
  <c r="H8" i="1"/>
  <c r="H2" i="1"/>
  <c r="H3" i="1"/>
  <c r="B8" i="13"/>
  <c r="D12" i="11" s="1"/>
  <c r="B7" i="13"/>
  <c r="E12" i="11" s="1"/>
  <c r="B21" i="10"/>
  <c r="D11" i="11" s="1"/>
  <c r="B20" i="10"/>
  <c r="E11" i="11" s="1"/>
  <c r="B16" i="8"/>
  <c r="D10" i="11" s="1"/>
  <c r="B15" i="8"/>
  <c r="E10" i="11" s="1"/>
  <c r="B19" i="7"/>
  <c r="D9" i="11" s="1"/>
  <c r="B18" i="7"/>
  <c r="E9" i="11" s="1"/>
  <c r="B13" i="9"/>
  <c r="D8" i="11" s="1"/>
  <c r="B12" i="9"/>
  <c r="E8" i="11" s="1"/>
  <c r="B15" i="2"/>
  <c r="D7" i="11" s="1"/>
  <c r="B14" i="2"/>
  <c r="E7" i="11" s="1"/>
  <c r="B20" i="12"/>
  <c r="D6" i="11" s="1"/>
  <c r="B19" i="12"/>
  <c r="E6" i="11" s="1"/>
  <c r="B16" i="5"/>
  <c r="D5" i="11" s="1"/>
  <c r="B15" i="5"/>
  <c r="E5" i="11" s="1"/>
  <c r="B28" i="4"/>
  <c r="D4" i="11" s="1"/>
  <c r="B27" i="4"/>
  <c r="E4" i="11" s="1"/>
  <c r="B10" i="1"/>
  <c r="D3" i="11" s="1"/>
  <c r="B9" i="1"/>
  <c r="E3" i="11" s="1"/>
  <c r="C13" i="11"/>
  <c r="B80" i="14" l="1"/>
  <c r="D16" i="11" s="1"/>
  <c r="H9" i="13"/>
  <c r="B9" i="13" s="1"/>
  <c r="F12" i="11" s="1"/>
  <c r="H22" i="10"/>
  <c r="B22" i="10" s="1"/>
  <c r="F11" i="11" s="1"/>
  <c r="H21" i="10"/>
  <c r="H20" i="10"/>
  <c r="H17" i="8"/>
  <c r="B17" i="8" s="1"/>
  <c r="F10" i="11" s="1"/>
  <c r="H20" i="7"/>
  <c r="B20" i="7" s="1"/>
  <c r="F9" i="11" s="1"/>
  <c r="H18" i="7"/>
  <c r="H19" i="7"/>
  <c r="H14" i="9"/>
  <c r="B14" i="9" s="1"/>
  <c r="F8" i="11" s="1"/>
  <c r="H16" i="2"/>
  <c r="B16" i="2" s="1"/>
  <c r="F7" i="11" s="1"/>
  <c r="H21" i="12"/>
  <c r="B21" i="12" s="1"/>
  <c r="F6" i="11" s="1"/>
  <c r="H17" i="5"/>
  <c r="B17" i="5" s="1"/>
  <c r="F5" i="11" s="1"/>
  <c r="H29" i="4"/>
  <c r="H28" i="4"/>
  <c r="H27" i="4"/>
  <c r="H10" i="1"/>
  <c r="H9" i="1"/>
  <c r="H11" i="1"/>
  <c r="B11" i="1" s="1"/>
  <c r="F3" i="11" s="1"/>
  <c r="E13" i="11"/>
  <c r="D13" i="11"/>
  <c r="B29" i="4" l="1"/>
  <c r="F4" i="11" s="1"/>
  <c r="A1" i="18"/>
  <c r="F13" i="11" s="1"/>
</calcChain>
</file>

<file path=xl/sharedStrings.xml><?xml version="1.0" encoding="utf-8"?>
<sst xmlns="http://schemas.openxmlformats.org/spreadsheetml/2006/main" count="665" uniqueCount="403">
  <si>
    <t>OUI</t>
  </si>
  <si>
    <t>NON</t>
  </si>
  <si>
    <t>Organisation</t>
  </si>
  <si>
    <t>Patrimoine</t>
  </si>
  <si>
    <t>Stocks</t>
  </si>
  <si>
    <t>Régies</t>
  </si>
  <si>
    <t>Mots clés Instruction M99</t>
  </si>
  <si>
    <t>Recouvrement</t>
  </si>
  <si>
    <t>Trésor</t>
  </si>
  <si>
    <t>Comptabilité générale</t>
  </si>
  <si>
    <t>TVA</t>
  </si>
  <si>
    <t>Existe-t-il un registre des procédures de l'agence comptable ?</t>
  </si>
  <si>
    <t>Les valeurs sont-elles conservées de manière sécurisée ?</t>
  </si>
  <si>
    <t>PILOTAGE DU RECOUVREMENT</t>
  </si>
  <si>
    <t>PRISE EN CHARGE DES RECETTES</t>
  </si>
  <si>
    <t>RECOUVREMENT AMIABLE</t>
  </si>
  <si>
    <t xml:space="preserve">              - L'octroi de ce délai est-il formalisé ?</t>
  </si>
  <si>
    <t xml:space="preserve">              - Le délai est-il signé par le débiteur ?</t>
  </si>
  <si>
    <t>RECOUVREMENT CONTENTIEUX</t>
  </si>
  <si>
    <t>Existe-t-il une procédure formalisée de suivi du recouvrement contentieux ?</t>
  </si>
  <si>
    <t xml:space="preserve">              - Existe-t-il  un suivi individuel des débiteurs sensibles ?</t>
  </si>
  <si>
    <t xml:space="preserve">              - Existe-t-il l un suivi spécifique des débiteurs publics ?</t>
  </si>
  <si>
    <t xml:space="preserve">              - Existe-t-il un suivi régulier des dossiers transmis à l'huissier ?</t>
  </si>
  <si>
    <t xml:space="preserve">              - Existe-t-il un suivi des dossiers de surendettement ?</t>
  </si>
  <si>
    <t>Des délais de paiement sont-ils accordés par l'agent comptable ?</t>
  </si>
  <si>
    <t xml:space="preserve">              - Les délais accordés sont-ils suivis par l'agent comptable ?</t>
  </si>
  <si>
    <t>PRISE EN CHARGE DE LA DEPENSE</t>
  </si>
  <si>
    <t>FONCTIONNEMENT DE LA CAISSE</t>
  </si>
  <si>
    <t>Existe-t-il une formalisation des contrôles de caisse par l'agent comptable ?</t>
  </si>
  <si>
    <t>Le rapprochement entre le livre et le compte caisse de la balance est-il effectué régulièrement ?</t>
  </si>
  <si>
    <t>Le fonctionnement de la caisse est-il formalisé en encaissement et en décaissement ?</t>
  </si>
  <si>
    <t>FONCTIONNEMENT DU COMPTE AU TRESOR</t>
  </si>
  <si>
    <t>TRESORERIE DISPONIBLE</t>
  </si>
  <si>
    <t>GESTION DES IMMOBILISATIONS</t>
  </si>
  <si>
    <t>Le rapprochement entre l'actif du bilan et l'inventaire physique est-il opéré régulièrement ?</t>
  </si>
  <si>
    <t>GESTION DES STOCKS</t>
  </si>
  <si>
    <t>Existe-t-il une gestion informatisée des stocks ?</t>
  </si>
  <si>
    <t>ORGANISATION DES REGIES</t>
  </si>
  <si>
    <t>SUIVI DES REGIES</t>
  </si>
  <si>
    <t>Le respect des tarifs est-il vérifié ?</t>
  </si>
  <si>
    <t>Le fonctionnement des régies est-il formalisé ?</t>
  </si>
  <si>
    <t>Payes</t>
  </si>
  <si>
    <t>Les dépôts de numéraire sont-ils sécurisés ?</t>
  </si>
  <si>
    <t>Les régisseurs disposent-ils d'un plafond d'encaisse maximum autorisé ?</t>
  </si>
  <si>
    <t>PILOTAGE DE LA PAYE</t>
  </si>
  <si>
    <t>MISE EN ŒUVRE DE LA PAYE</t>
  </si>
  <si>
    <t>Le suivi réglementaire des taux et barèmes de cotisations sociales est-il assuré ?</t>
  </si>
  <si>
    <t>ORGANISATION DU PROCESSUS FINANCIER</t>
  </si>
  <si>
    <t>La fréquence d'édition des documents comptables est-elle arrêtée ?</t>
  </si>
  <si>
    <t>Le comptable exerce-t-il son rôle de conseiller de l'ordonnateur ?</t>
  </si>
  <si>
    <t>La concordance des cumuls des opérations budgétaires et des opérations de  l'exercice, enregistrées en comptabilité générale, est-elle vérifiée ?</t>
  </si>
  <si>
    <t>Le conseil d'administration a-t-il fixé les durées d'amortissement des biens de l'inventaire ?</t>
  </si>
  <si>
    <t>Les comptes 23 (immobilisations en cours) sont-ils régulièrement soldés ?</t>
  </si>
  <si>
    <t>immobilisations en cours</t>
  </si>
  <si>
    <t>Vérifie-t-on que le montant total de l'actif brut est supérieur au montant des amortissements + dépréciations ?</t>
  </si>
  <si>
    <t>Les taux de TVA sont-ils correctement appliqués ?</t>
  </si>
  <si>
    <t>LE RECOUVREMENT</t>
  </si>
  <si>
    <t>TRESOR</t>
  </si>
  <si>
    <t>PATRIMOINE</t>
  </si>
  <si>
    <t>LES REGIES</t>
  </si>
  <si>
    <t>LES PAYES</t>
  </si>
  <si>
    <t>LA COMPTABILITE GENERALE</t>
  </si>
  <si>
    <t>LA TVA</t>
  </si>
  <si>
    <t>L'ORGANISATION DE L'AGENCE COMPTABLE</t>
  </si>
  <si>
    <t>Un suivi des versements ou des crédits de TVA est-il régulièrement effectué ?</t>
  </si>
  <si>
    <t>_</t>
  </si>
  <si>
    <t>délais de paiement</t>
  </si>
  <si>
    <t>intérêts moratoires</t>
  </si>
  <si>
    <t>collaborateur du chef d'établissement</t>
  </si>
  <si>
    <t>prise en charge par l'agent comptable</t>
  </si>
  <si>
    <t>recouvrement amiable</t>
  </si>
  <si>
    <t>recouvrement contentieux</t>
  </si>
  <si>
    <t>huissier</t>
  </si>
  <si>
    <t>surendettement</t>
  </si>
  <si>
    <t>créances sur des personnes morales</t>
  </si>
  <si>
    <t>opérations de trésorerie</t>
  </si>
  <si>
    <t>dépôt de fonds</t>
  </si>
  <si>
    <t>grand livre</t>
  </si>
  <si>
    <t>contrôle de l'agent comptable</t>
  </si>
  <si>
    <t>compte 5151</t>
  </si>
  <si>
    <t>remise de chèques</t>
  </si>
  <si>
    <t>responsabilité de payeur</t>
  </si>
  <si>
    <t>durée d'amortissement</t>
  </si>
  <si>
    <t>état de l'actif</t>
  </si>
  <si>
    <t>comptabilisation des actifs</t>
  </si>
  <si>
    <t>comptabilisation des stocks</t>
  </si>
  <si>
    <t>suivi des stocks</t>
  </si>
  <si>
    <t>fonctionnement des régies</t>
  </si>
  <si>
    <t>sécurité des deniers publics</t>
  </si>
  <si>
    <t>limitation de l'encaisse, montant maximum de l'avance</t>
  </si>
  <si>
    <t>limitation de l'encaisse</t>
  </si>
  <si>
    <t>opérations de fin de mois</t>
  </si>
  <si>
    <t>état de concordance</t>
  </si>
  <si>
    <t>balance définitive des comptes</t>
  </si>
  <si>
    <t>développement des soldes</t>
  </si>
  <si>
    <t>mandataires et intérim</t>
  </si>
  <si>
    <t>arrêté du compte financier</t>
  </si>
  <si>
    <t>activités imposables des établissements</t>
  </si>
  <si>
    <t>obligations déclaratives</t>
  </si>
  <si>
    <t>Les éventuelles procurations aux mandataires ont-elles été formalisées ?</t>
  </si>
  <si>
    <t>Les agents mis à la disposition de l'agence comptable sont-ils formés pour les taches qu'ils accomplissent ?</t>
  </si>
  <si>
    <t>L'exactitude de la liquidation est-elle vérifiée ?</t>
  </si>
  <si>
    <t>L'imputation budgétaire est-elle vérifiée ?</t>
  </si>
  <si>
    <t>L'agence comptable vérifie-t-elle la légalité externe des ordres de dépense ?</t>
  </si>
  <si>
    <t>L'agence comptable vérifie-t-elle l'exatitude de la liquidation ?</t>
  </si>
  <si>
    <t>L'agence comptable vérifie-t-elle l'imputation budgétaire ?</t>
  </si>
  <si>
    <t>L'agence comptable vérifie-t-elle la disponibilité des crédits ?</t>
  </si>
  <si>
    <t>La présence des pièces justificatives est-elle vérifiée par l'agence comptable ?</t>
  </si>
  <si>
    <t>LES CONTROLES DU COMPTABLE</t>
  </si>
  <si>
    <t>Pour les agences comptables mutualisées, une convention inter EPL a-t-elle été formalisée ?</t>
  </si>
  <si>
    <t>Le suivi du recouvrement est-il régulièrement assuré ?</t>
  </si>
  <si>
    <t>Observations</t>
  </si>
  <si>
    <t>Existe-t-il une procédure formalisée de suivi du recouvrement ?</t>
  </si>
  <si>
    <t>Paiements</t>
  </si>
  <si>
    <t>EFFICACITE DU PAIEMENT</t>
  </si>
  <si>
    <t>LES PAIEMENTS</t>
  </si>
  <si>
    <t>L'agent comptable formalise-t-il ses observations à l'ordonnateur ?</t>
  </si>
  <si>
    <t xml:space="preserve">Observations </t>
  </si>
  <si>
    <t>Un plafond d'encaisse est-il déterminé ?</t>
  </si>
  <si>
    <t>L'accès à la caisse est-il sécurisé ?</t>
  </si>
  <si>
    <t>L'enregistrement des opérations est-il quotidien ?</t>
  </si>
  <si>
    <t>Le délai de dépôt des chèques est-il formalisé ?</t>
  </si>
  <si>
    <t>Un plan de trésorerie élaboré en concertation avec l'ordonnateur existe-t-il ?</t>
  </si>
  <si>
    <t>La disponibilité des fonds est-elle vérifiée ?</t>
  </si>
  <si>
    <t>Une procédure d'information à l'ordonnateur sur la trésorerie existe-elle ?</t>
  </si>
  <si>
    <t>L'état de l'actif est-il en concordance avec la balance ?</t>
  </si>
  <si>
    <t>STOCKS et VALEURS INACTIVES</t>
  </si>
  <si>
    <t>L'agent comptable participe-t-il aux réunions de la commission d'inventaire ?</t>
  </si>
  <si>
    <t>commission d'inventaire</t>
  </si>
  <si>
    <t>Existe-t-il un suivi des dossiers de rémunération :</t>
  </si>
  <si>
    <t>encaissements en numéraire</t>
  </si>
  <si>
    <t>La concordance de reprise des bilans est-elle vérifiée en début d'exercice ?</t>
  </si>
  <si>
    <t>Le contrôle de la balance est-il effectué régulièrement ?</t>
  </si>
  <si>
    <t>L'agent comptable présente-t-il le compte financier au conseil d'administration ?</t>
  </si>
  <si>
    <t>Le recouvrement des créances est-il régulièrement évoqué avec l'ordonnateur ?</t>
  </si>
  <si>
    <t>A déterminer</t>
  </si>
  <si>
    <t>La déclaration de TVA est-elle établie en concertation avec l'agent comptable ?</t>
  </si>
  <si>
    <t>Nom(s) agent(s) titulaire(s)</t>
  </si>
  <si>
    <t>Nom(s) agent(s) suppléant(s)</t>
  </si>
  <si>
    <t>LOGEMENTS DE FONCTION</t>
  </si>
  <si>
    <t>concessions de logement</t>
  </si>
  <si>
    <t>Le fondement juridique des recettes est-il systématiquement fourni ?</t>
  </si>
  <si>
    <t>Le seuil d'encaissement numéraire de 300 € est-il respecté ?</t>
  </si>
  <si>
    <t>Les pièces justificatives sont-elles transmises à l'agence comptable à l'appui des mandats de paye :</t>
  </si>
  <si>
    <t>Existe-t-il une procédure de contrôle de la paye par l'agence comptable ?</t>
  </si>
  <si>
    <t>10 onglets</t>
  </si>
  <si>
    <t>Nombre de questions</t>
  </si>
  <si>
    <t>TOTAL</t>
  </si>
  <si>
    <t>Organigrammme fonctionnel</t>
  </si>
  <si>
    <t>Nombre de réponse(s) négative(s)</t>
  </si>
  <si>
    <t>Les références du débiteur (identité, SIRET,…) sont-elles systématiquement vérifiées à l'occasion de l'émission du premier titre ?</t>
  </si>
  <si>
    <t>Des intérêts moratoires dus et l'indemnité forfaitaire sont-ils demandés à l'ordonnateur ?</t>
  </si>
  <si>
    <t>La concordance entre le solde du compte 5151 et les relevés du compte au Trésor est-elle vérifiée périodiquement ?</t>
  </si>
  <si>
    <t>L'agent comptable invite-t-il régulièrement l'ordonnateur à émettre les titres de recettes pour les loyers des logements attribués en convention d'occupation précaire ou au titre d'une convention collective ?</t>
  </si>
  <si>
    <t>L'agent comptable établit-il la déclaration de TVA sur la base d'un délégation formalisée par l'ordonnateur ?</t>
  </si>
  <si>
    <t>Les délais de vote par le conseil d'administration, de transmission et de production du compte financier sont-ils respectés ?</t>
  </si>
  <si>
    <t>arrêté du compte financier, transmission du compte financier, production du compte financier</t>
  </si>
  <si>
    <t xml:space="preserve">Titre II - Chap. 7 - §7.3. / §7.4. / §7.5. </t>
  </si>
  <si>
    <t>Rubrique dédiée de l'Instruction M99</t>
  </si>
  <si>
    <t>Les modalités de conservation de l'ensemble des pièces du compte financier (originaux et duplicatas des mandats, ordres de reversement, ordres de recettes, ordres de réduction de recettes, ordres d'annulation de recette, certificats de réimputation, fiches d'opération interne, etc.) ont-elles été définies conjointement par l'agent comptable et l'ordonnateur ?</t>
  </si>
  <si>
    <t>modalités de conservation</t>
  </si>
  <si>
    <t>Titre I - Chap. 3 - Partie liminaire</t>
  </si>
  <si>
    <t>convention entre les établissements</t>
  </si>
  <si>
    <t>Titre I - Chap. 3 - § 3.6.</t>
  </si>
  <si>
    <t>Titre I - Chap. 3 - § 3.6.5.</t>
  </si>
  <si>
    <t>Titre I - Chap. 3 - § 3.6.1.1. / § 3.6.8.1</t>
  </si>
  <si>
    <t>de la garde et de la conservation des fonds</t>
  </si>
  <si>
    <t>Pas de rubrique dédiée en tant que telle</t>
  </si>
  <si>
    <t xml:space="preserve">Titre II - Chap. 3 - § 3.1.3.4. </t>
  </si>
  <si>
    <t xml:space="preserve">Titre II - Chap. 3 - § 3.1.4.1.1. </t>
  </si>
  <si>
    <t>faire diligence</t>
  </si>
  <si>
    <t>Titre II - Chap. 3 - § 3.1.4.1.</t>
  </si>
  <si>
    <t>Titre II - Chap. 3 - § 3.1.4.2.</t>
  </si>
  <si>
    <t xml:space="preserve">              - Existe-t-il un suivi des dossiers de saisie à tiers détenteur ?</t>
  </si>
  <si>
    <t>Titre II - Chap. 3 - § 3.1.4.2.2.</t>
  </si>
  <si>
    <t>Titre II - Chap. 3 - § 3.1.4.2.3.</t>
  </si>
  <si>
    <t>Titre II - Chap. 3 - § 3.1.4.2.6.</t>
  </si>
  <si>
    <t>apurement des titres de recettes</t>
  </si>
  <si>
    <t>Titre II - Chap. 3 - § 3.1.4.3.</t>
  </si>
  <si>
    <t>saisie administrative à tiers détenteur, SATD</t>
  </si>
  <si>
    <t>Titre II - Chap. 3 - § 3.2.4.3.1.</t>
  </si>
  <si>
    <t>Titre II - Chap. 3 - § 3.2.4.4.2.</t>
  </si>
  <si>
    <t>Titre II - Chap. 3 - § 3.2.4.2.</t>
  </si>
  <si>
    <t>Titre II - Chap. 3 - § 3.2.4.1.</t>
  </si>
  <si>
    <t>Titre II - Chap. 3 - § 3.2.3.5.
Titre II - Chap. 3 - § 3.2.4.3.1.</t>
  </si>
  <si>
    <t>Existe-t-il un contrôle interne de la dépense?</t>
  </si>
  <si>
    <t>contrôle interne</t>
  </si>
  <si>
    <t>MAITRISE DES RISQUES</t>
  </si>
  <si>
    <t xml:space="preserve">Titre II - Chap.6 - </t>
  </si>
  <si>
    <t>Titre II - Chap. 3 - § 3.2.6.1.1.</t>
  </si>
  <si>
    <t>Titre II - Chap.6 - § 6.3.</t>
  </si>
  <si>
    <t>Les encaissements en numéraire donnent-ils lieu à remise systématique d'une quittance (sauf exception constituée par la remise d'une valeur) ?</t>
  </si>
  <si>
    <t>Titre II - Chap. 3 - § 3.2.6.1.1.
Titre II - Chap. 3 - § 3.2.6.2.</t>
  </si>
  <si>
    <t>Titre II - Chap. 3 - § 3.2.6.1.2.</t>
  </si>
  <si>
    <t>plan de trésorerie</t>
  </si>
  <si>
    <t>Titre II - Chap. 6 - § 6.6.</t>
  </si>
  <si>
    <t>Titre II - Chap. 3 - § 3.2.4.3.2.</t>
  </si>
  <si>
    <t>Titre III - Chap. 3 - § 3.2.3.4.</t>
  </si>
  <si>
    <t>seuil de signification</t>
  </si>
  <si>
    <t>Titre III - Chap. 3 - § 3.2.2.1.1.</t>
  </si>
  <si>
    <t>Vérifie-t-on que le montant total des financements externes brut est supérieur au montant des reprises des financements externes ?</t>
  </si>
  <si>
    <t>Titre III - Chap. 3 - § 3.2.5.
Titre III - Chap. 3 - § 3.2.6.</t>
  </si>
  <si>
    <t>Titre III - Chap. 3 - § 3.2.5.</t>
  </si>
  <si>
    <t>Titre III - Chap. 3 - § 3.2.6.</t>
  </si>
  <si>
    <t>comptes de capitaux</t>
  </si>
  <si>
    <t>Titre III - Chap. 4 - Classe 1 - Comptes de capitaux</t>
  </si>
  <si>
    <t>Titre II - Chap. 3 - § 3.1.2.3.</t>
  </si>
  <si>
    <t>Titre III - Chap. 2 - § 2.2.2.1.
Titre III - Chap. 2 -§ 2.2.2.2.</t>
  </si>
  <si>
    <t>VALEURS INACTIVES</t>
  </si>
  <si>
    <t>Titre III - Chap. 2 - § 2.5.3</t>
  </si>
  <si>
    <t xml:space="preserve">Existe-t-il une comptabilité des valeurs inactives ?
</t>
  </si>
  <si>
    <t>organisation du suivi des stocks</t>
  </si>
  <si>
    <t>Titre III - Chap. 2 - § 2.2.2.1.</t>
  </si>
  <si>
    <t>L'agent comptable participe-t-il à l'organisation du suivi des stocks ?</t>
  </si>
  <si>
    <t>La procédure de suivi des stocks est-elle formalisée ?</t>
  </si>
  <si>
    <t>Titre III - Chap. 2 -§ 2.2.2.2.</t>
  </si>
  <si>
    <t>Titre III - Chap. 3 - § 3.2.2.2.1.
Titre III - Chap. 3 - §3.2.2.2.2.</t>
  </si>
  <si>
    <t>Titre III - Chap. 2 - § 2.3.</t>
  </si>
  <si>
    <t>Titre II - Chap. 4 - § 4.5.1.2.</t>
  </si>
  <si>
    <t>Un compte de dépôt de fonds au Trésor est-il ouvert pour chaque régie?</t>
  </si>
  <si>
    <t>ouverture d'un compte de dépôt de fonds au Trésor</t>
  </si>
  <si>
    <t>Titre II - Chap. 4 - § 4.1.2.3.</t>
  </si>
  <si>
    <t>Titre II - Chap. 4 - § 4.2.1.
Titre II - Chap. 4 - § 4.2.3.1.</t>
  </si>
  <si>
    <t>La désignation des mandataires ordinaires par les régisseurs a-t-elle donnée lieu à une procuration visée par l'agent comptable?</t>
  </si>
  <si>
    <t>Titre II - Chap. 4 - § 4.2.3.2.</t>
  </si>
  <si>
    <t>mandataires « ordinaires »</t>
  </si>
  <si>
    <t>Titre II - Chap. 4 - § 4.3.
Titre II - Chap. 4 - § 4.4.</t>
  </si>
  <si>
    <t>Titre II - Chap. 4 - § 4.1.1.3.</t>
  </si>
  <si>
    <t>L'agent comptable vérifie-t-il que le régisseur ne dispose pas d'une délégation financière de l'ordonnateur ?</t>
  </si>
  <si>
    <t>Titre II - Chap. 4 - §4.2.1.</t>
  </si>
  <si>
    <t>autorité qualifiée pour nommer le régisseur</t>
  </si>
  <si>
    <t>Titre II - Chap. 4 - § 4.1.3.2.</t>
  </si>
  <si>
    <t>Titre II - Chap. 4 - § 4.1.3.1
Titre II - Chap. 4 - § 4.1.2.1</t>
  </si>
  <si>
    <t>Titre II - Chap. 4 - § 4.1.2.2.
Titre II - Chap. 4 - § 4.1.3.2.</t>
  </si>
  <si>
    <t>délai de production des pièces justificatives, opérations de fin de mois</t>
  </si>
  <si>
    <t>Titre II - Chap. 4 - § 4.1.2.4.
Titre II - Chap. 4 - § 4.4.3.3.
Titre II - Chap. 4 - § 4.4.4.2.</t>
  </si>
  <si>
    <t>Titre II - Chap. 4 - § 4.4.4.2.</t>
  </si>
  <si>
    <t>Titre II - Chap. 4 - § 4.5.
Titre II - Chap. 4 - § 4.5.2.3.</t>
  </si>
  <si>
    <t>Titre II - Chap. 4 - § 4.5.
Titre II - Chap. 4 - § 4.5.2.4.</t>
  </si>
  <si>
    <t>Titre II - Chap. 3 - § 3.2.3.5.</t>
  </si>
  <si>
    <t>Titre I - Chap. 3 - § 3.6.1.2.</t>
  </si>
  <si>
    <t>Titre III - Chap. 4 - § 4.2.</t>
  </si>
  <si>
    <t>Titre II - Chap. 7 - § 7.2.4.1.
Titre III - Chap. 1 - § 1.2.7.</t>
  </si>
  <si>
    <t>Titre II - Chap. 7 - § 7.2.1.</t>
  </si>
  <si>
    <t>Titre II - Chap. 1 - § 7.3.</t>
  </si>
  <si>
    <t>Titre II - Chap. 1 - § 7.2.4.3.</t>
  </si>
  <si>
    <t>Titre III - Chap. 4 - Compte 46
Titre III - Chap. 4 - Compte 47</t>
  </si>
  <si>
    <t>Titre II - Chap. 5 - § 5.1.1.
Titre II - Chap. 5 - § 5.1.6.
Titre II - Chap. 5 - § 5.1.1.3.1.
Titre III - Chap. 5 - Schéma d'écritures n°5-2</t>
  </si>
  <si>
    <t>Titre II - Chap. 5 - § 5.1.5.</t>
  </si>
  <si>
    <t>Titre II - Chap. 5 - § 5.1.8.1.</t>
  </si>
  <si>
    <t>Titre II - Chap. 5 - § 5.1.7
Titre II - Chap. 5 - § 5.1.8.5.1.
Titre II - Chap. 5 - § 5.1.8.5.2.</t>
  </si>
  <si>
    <t>Titre III - Chap. 4 - Compte 23</t>
  </si>
  <si>
    <t>Les titres de recettes non recouvrés à l'issue des diligences faites dans le cadre des procédures de recouvrement (amiable et contentieuse) sont-ils régulièrement apurés?</t>
  </si>
  <si>
    <r>
      <rPr>
        <sz val="12"/>
        <rFont val="Times New Roman"/>
        <family val="1"/>
      </rPr>
      <t>Le rapport de l'agent comptable est-il joint aux pièces générales du compte de gestion ?</t>
    </r>
    <r>
      <rPr>
        <strike/>
        <sz val="12"/>
        <color rgb="FF00B050"/>
        <rFont val="Times New Roman"/>
        <family val="1"/>
      </rPr>
      <t xml:space="preserve">
</t>
    </r>
  </si>
  <si>
    <t>Délégation</t>
  </si>
  <si>
    <t>Habilition informatique</t>
  </si>
  <si>
    <t>Y-a-t-il une information formalisée et régulière (au moins une fois tous les deux mois) à destination de l'ordonnateur sur les restes à recouvrer des exercices antérieurs ?</t>
  </si>
  <si>
    <t>Y-a-t-il une information formalisée et régulière (au moins une fois tous les deux mois) à destination de l'ordonnateur sur les restes à classer ?</t>
  </si>
  <si>
    <r>
      <t>La régularité de l'autorisation de percevoir les recette</t>
    </r>
    <r>
      <rPr>
        <strike/>
        <sz val="12"/>
        <rFont val="Times New Roman"/>
        <family val="1"/>
      </rPr>
      <t>s</t>
    </r>
    <r>
      <rPr>
        <sz val="12"/>
        <rFont val="Times New Roman"/>
        <family val="1"/>
      </rPr>
      <t xml:space="preserve"> est-elle vérifiée ?</t>
    </r>
  </si>
  <si>
    <t xml:space="preserve">Les références du créancier (RIB, identité, SIRET,…) sont-elles vérifiées systématiquement ou selon un plan de contrôle formellement établi ? </t>
  </si>
  <si>
    <t>Existe-t-il un suivi du respect des délais de paiement ?</t>
  </si>
  <si>
    <t>Le suivi des rejets de chèques, prélèvements automatiques et de virements est-il effectué ?</t>
  </si>
  <si>
    <t>Les sorties des biens de l'inventaire et, le cas échéant de leur financement externe, sont-ils opérées régulièrement ?</t>
  </si>
  <si>
    <t>Le conseil d'administration a-t-il fixé le seuil de signification (anciennement seuil d'investissement) ?</t>
  </si>
  <si>
    <t>L'agent comptable alerte-t-il l'ordonnateur sur la nécessité d'émettre les titres en cas de dépassement du forfait des prestations accessoires ?</t>
  </si>
  <si>
    <t>La procédure définie comprend-elle des contrôles physiques, périodiques et formalisés ?</t>
  </si>
  <si>
    <t>La concordance entre l'inventaire physique des stocks, les soldes des comptes de classe 3 correspondants et tous les documents comptables et justifications afférents aux stocks est-elle vérifiée à la clôture de l'exercice ?</t>
  </si>
  <si>
    <t>Les régles d'évaluation des stocks sont-elles respectées, y compris en cas de dépréciation (pour mémoire, évaluation à la hausse interdite) ?</t>
  </si>
  <si>
    <t>Existe-t-il un dossier actualisé pour chaque régie contenant l'ensemble des pièces afférentes à la régie (acte constitutif, acte de nomination, proçès-verbaux de vérification de l'ordonnateur et de l'agent comptable, procès-verbaux de remise de service, etc.) ?</t>
  </si>
  <si>
    <r>
      <t>L'agent comptable a-t-il autorisé la désignation des régisseurs et des mandataires suppléant</t>
    </r>
    <r>
      <rPr>
        <strike/>
        <sz val="12"/>
        <rFont val="Times New Roman"/>
        <family val="1"/>
      </rPr>
      <t>s</t>
    </r>
    <r>
      <rPr>
        <sz val="12"/>
        <rFont val="Times New Roman"/>
        <family val="1"/>
      </rPr>
      <t xml:space="preserve"> ?</t>
    </r>
  </si>
  <si>
    <t>La nature des recettes et dépenses des régies de recettes est-elle respectée ?</t>
  </si>
  <si>
    <t>La fréquence de remise des pièces justificatives est-elle effectuée selon les termes de la décision de création de la régie et a minima une fois par mois ?</t>
  </si>
  <si>
    <t>Les plafonds d'encaisses et d'avances autorisés sont-elles respectées ?</t>
  </si>
  <si>
    <t>Des contrôles sur place réguliers sont-ils effectués par l'agent comptable et a minima une fois par an ?</t>
  </si>
  <si>
    <t>Les procès-verbaux sont-ils établis à l'issue des contrôles ?</t>
  </si>
  <si>
    <t>L'agent comptable a-t-il formalisé un outil pour rendre compte régulièrement à l'ordonnateur de la situation financière de l'EPLEFPA ?</t>
  </si>
  <si>
    <t xml:space="preserve">Les opérations non budgétaires d'ordre donnent-elles lieu à une fiche d'opération interne accompagnée des pièces justifiant l'opération? </t>
  </si>
  <si>
    <t>Les contrôles de cohérence sont-ils régulièrement effectués et a minima en fin d'exercice ?</t>
  </si>
  <si>
    <r>
      <t>Les soldes anormalement créditeurs ou débiteurs de la balance sont-ils régulièrement</t>
    </r>
    <r>
      <rPr>
        <strike/>
        <sz val="12"/>
        <rFont val="Times New Roman"/>
        <family val="1"/>
      </rPr>
      <t xml:space="preserve"> </t>
    </r>
    <r>
      <rPr>
        <sz val="12"/>
        <rFont val="Times New Roman"/>
        <family val="1"/>
      </rPr>
      <t>analysés et régularisés ?</t>
    </r>
  </si>
  <si>
    <t>La procédure de suivi du développement des soldes est-elle formalisée ?</t>
  </si>
  <si>
    <t>Les comptes d'attente sont-ils régulièrement apurés, en lien avec les services de la comptabilité ordonnateur ?</t>
  </si>
  <si>
    <t>LE RAPPORT DE L'AGENT COMPTABLE (ANNEXE)</t>
  </si>
  <si>
    <t>La procédure aboutissant à l'affectation du résultat par centre est-elle formalisée (fiche d'opération interne, délibération du CA exécutoire, délai) ?</t>
  </si>
  <si>
    <t>L'agent comptable établit-il un rapport écrit (annexe du compte financier) ?</t>
  </si>
  <si>
    <t>L'agent comptable vérifie-t-il que toutes les opérations assujetties à la TVA sont réalisées, notamment pour les cessions internes assujetties ?</t>
  </si>
  <si>
    <t>Répartition des missions</t>
  </si>
  <si>
    <t>suspension de paiement et la réquisition de paiement</t>
  </si>
  <si>
    <t>rapprochement, comptabilité générale de l'inventaire</t>
  </si>
  <si>
    <t>opérations non budgétaires d'ordre</t>
  </si>
  <si>
    <t>débiteurs et créditeurs divers, comptes transitoires ou d'attente</t>
  </si>
  <si>
    <t xml:space="preserve"> 7.2.4.3. L'annexe</t>
  </si>
  <si>
    <t>Titre I - Chap. 3 - § 3.6.1.2</t>
  </si>
  <si>
    <t>collaborateur du chef d'établissement, poursuites, recouvrement amiable</t>
  </si>
  <si>
    <t>Titre II - Chap. 3 - § 3.1.4.2.2. 
Titre II - Chap. 3 - § 3.1.4.1.1.</t>
  </si>
  <si>
    <t>responsabilité de payeur, la liste des pièces justificatives</t>
  </si>
  <si>
    <t>moyens d'encaissement, moyens de paiement</t>
  </si>
  <si>
    <r>
      <t xml:space="preserve">
</t>
    </r>
    <r>
      <rPr>
        <sz val="12"/>
        <rFont val="Times New Roman"/>
        <family val="1"/>
      </rPr>
      <t>responsabilité de caissier</t>
    </r>
  </si>
  <si>
    <t>sortie des biens immobilisés du patrimoine, sortie d'inventaire</t>
  </si>
  <si>
    <t>règles d'évaluation, suivi comptable des stocks</t>
  </si>
  <si>
    <t>comptabilité des valeurs inactives</t>
  </si>
  <si>
    <t>nomination du régisseur, le mandataire suppléant</t>
  </si>
  <si>
    <t>nature des recettes à encaisser, nature des dépenses à payer</t>
  </si>
  <si>
    <t>contrôle des régies, contrôle sur place</t>
  </si>
  <si>
    <t>contrôle des régies, documents à établir</t>
  </si>
  <si>
    <t>3.2.3.5. Pièces justificatives
Ajout du n° de § car 66 occurrences</t>
  </si>
  <si>
    <t>3.2.3.5. Pièces justificatives</t>
  </si>
  <si>
    <t xml:space="preserve">saisie administrative, saisie sur salaires, oppositions
</t>
  </si>
  <si>
    <t>Titre II - Chap 3 - § 3.1.4.2.2.
Titre III - Chap. 4 - Compte 427</t>
  </si>
  <si>
    <t>état de concordance, intangibilité du bilan d'ouverture</t>
  </si>
  <si>
    <t>comptes de capitaux, comptes d'immobilisations, compte de tiers, classe 4, comptes de trésorerie</t>
  </si>
  <si>
    <t>Titre III - Chap. 4 - compte 11
Titre III - Chap. 4 - compte 12</t>
  </si>
  <si>
    <t>affectation du résultat, 
COMPTE 12 - Résultat de l'exercice, 
COMPTE 11 - Report à nouveau</t>
  </si>
  <si>
    <t>champ d'application de la TVA, exigibilité, les livraisons à soi-même, cessions internes avec TVA</t>
  </si>
  <si>
    <t>le droit à déduction, paiement de la TVA, crédit de taxe</t>
  </si>
  <si>
    <t>Nombre de réponse(s) positive(s)</t>
  </si>
  <si>
    <t xml:space="preserve">ORGANIGRAMME FONCTIONNEL NOMINATIF : 
</t>
  </si>
  <si>
    <t>Détermination des opérations et des agents en charge selon leur fiche de poste</t>
  </si>
  <si>
    <t xml:space="preserve">D1 Visa des mandats </t>
  </si>
  <si>
    <t>D2 Prise en charge des mandats</t>
  </si>
  <si>
    <t>D3 Gestion des paiements par carte bancaire</t>
  </si>
  <si>
    <t>D4 Paiement</t>
  </si>
  <si>
    <t>D5 Suivi des payes</t>
  </si>
  <si>
    <t>D6 Suivi et gestion des prélèvements à la source</t>
  </si>
  <si>
    <t>D7 Suivi des intérêts moratoires</t>
  </si>
  <si>
    <t xml:space="preserve">D8 Suivi des relances de fournisseurs </t>
  </si>
  <si>
    <t>D9 Ordres de paiement du comptable</t>
  </si>
  <si>
    <t>D10 Suivi des rejets, des réimputations, ordres de reversement et réquisitions</t>
  </si>
  <si>
    <t>D11 Mise en paiement à l'étranger</t>
  </si>
  <si>
    <t>RECOU1 Prise en charge des titres</t>
  </si>
  <si>
    <t>RECOU2 Traitement des chèques</t>
  </si>
  <si>
    <t>RECOU3 Traitement du numéraire</t>
  </si>
  <si>
    <t>RECOU4 Traitement des prélèvements automatiques</t>
  </si>
  <si>
    <t>RECOU5 Gestion des encaissements par carte bancaire</t>
  </si>
  <si>
    <t>RECOU6 Suivi des relances</t>
  </si>
  <si>
    <t>RECOU7 Suivi du recouvrement contentieux</t>
  </si>
  <si>
    <t>RECOU8 Suivi et préparation des admissions en non valeurs et des remises gracieuses</t>
  </si>
  <si>
    <t>RECOU9 Gestion des rejets, des réimputations et ordres de réduction</t>
  </si>
  <si>
    <t>RECOU10 Suivi des dossiers de surendettement</t>
  </si>
  <si>
    <t>RECOU11 Elaboration et gestion des échéanciers</t>
  </si>
  <si>
    <t>R1 Contrôle des décisions de création et des arrêtés 
de nomination</t>
  </si>
  <si>
    <t>R2 Préparation des fonds de caisse</t>
  </si>
  <si>
    <t>R3 Reconstitution de l'avance</t>
  </si>
  <si>
    <t>R4 Vérification du plafond d'encaisse et d'avance autorisées</t>
  </si>
  <si>
    <t>R5 Contrôle des pièces justificatives pour les régies d'avances</t>
  </si>
  <si>
    <t>R6 Contrôle sur place des régies</t>
  </si>
  <si>
    <t>R7 Intégration des opérations de régie en comptabilité générale</t>
  </si>
  <si>
    <t>R8 Accompagnement et conseil sur la gestion des régies</t>
  </si>
  <si>
    <t>C1 Suivi du classement des pièces</t>
  </si>
  <si>
    <t>C2 Contrôle des comptes de tiers</t>
  </si>
  <si>
    <t>C3 Contrôle de la balance</t>
  </si>
  <si>
    <t xml:space="preserve">C4 Conseil de l'ordonnateur et de ses services </t>
  </si>
  <si>
    <t xml:space="preserve">C5 Suivi et gestion de la taxe d'apprentissage </t>
  </si>
  <si>
    <t>C6 Suivi et gestion des différentes bourses et aides diverses</t>
  </si>
  <si>
    <t>C7 Suivi et gestion des extournes</t>
  </si>
  <si>
    <t>C8 Suivi et gestion des charges et produits constatés d'avance</t>
  </si>
  <si>
    <t>T1 Suivi du relevé du compte au Trésor</t>
  </si>
  <si>
    <t>T2 Suivi des rejets de virement</t>
  </si>
  <si>
    <t>T3 Développement de la classe 5</t>
  </si>
  <si>
    <t>T4 Suivi des placements de trésorerie ou budgétaires</t>
  </si>
  <si>
    <t>T5 Suivi des emprunts</t>
  </si>
  <si>
    <t>T6 Relation DDFiP</t>
  </si>
  <si>
    <t>T7 Analyse trésorerie et transmission à l'ordonnateur et au conseil d'administration</t>
  </si>
  <si>
    <t>T8 Tenue de la caisse et délivrance des quittances</t>
  </si>
  <si>
    <t>T9 Suivi du compte trésor</t>
  </si>
  <si>
    <t>T10 Suivi des chèques impayés</t>
  </si>
  <si>
    <t>T11 Participation à l'élaboration du plan de trésorerie</t>
  </si>
  <si>
    <t>I1 Conservation et gestion des valeurs inactives</t>
  </si>
  <si>
    <t>I2 Suivi des stocks</t>
  </si>
  <si>
    <t>I3 Contrôle de l'inventaire comptable</t>
  </si>
  <si>
    <t>S1 Codes des coffres et clefs</t>
  </si>
  <si>
    <t>S2 Revue des habilitations informatiques en fonction des délégations</t>
  </si>
  <si>
    <t>S3 Mots de passe et sécurité informatique</t>
  </si>
  <si>
    <t>CF1 Ecritures de fin d'exercice</t>
  </si>
  <si>
    <t>CF2 Préparation et élaboration des pièces du compte financier</t>
  </si>
  <si>
    <t>CF3 Analyse financière</t>
  </si>
  <si>
    <t>CF4 Préparation de l'affectation du résultat</t>
  </si>
  <si>
    <t>CF5 Présentation au conseil d'administration</t>
  </si>
  <si>
    <t>CF6 Production du compte financier</t>
  </si>
  <si>
    <t>COMPTE FINANCIER CF1 à CF6</t>
  </si>
  <si>
    <t>SECURITE S1 à S3</t>
  </si>
  <si>
    <t>INVENTAIRE, STOCKS et VALEURS INACTIVES I1 à I3</t>
  </si>
  <si>
    <t>TRESORERIE T1 à T11</t>
  </si>
  <si>
    <t>COMPTABILITE GENERALE C1 à C8</t>
  </si>
  <si>
    <t>REGIES R1 à R8</t>
  </si>
  <si>
    <t>RECOUVREMENT RECOU1 à RECOU11</t>
  </si>
  <si>
    <t>DEPENSES D1 à D11</t>
  </si>
  <si>
    <t>Choisir OUI/NON</t>
  </si>
  <si>
    <t xml:space="preserve">  - pour les nouveaux contrats ?</t>
  </si>
  <si>
    <t xml:space="preserve">  - pour les modifications de situation ?</t>
  </si>
  <si>
    <t xml:space="preserve">   - pour les vacations, les heures supplémentaires ou complémentaires ?</t>
  </si>
  <si>
    <t xml:space="preserve">  - pour les indemnités ?</t>
  </si>
  <si>
    <t xml:space="preserve">   - pour la gestion des ruptures de contrats et démissions ?</t>
  </si>
  <si>
    <t xml:space="preserve">   - pour la gestion des modifications et/ou des renouvellements des contrats ?</t>
  </si>
  <si>
    <t xml:space="preserve">  - pour le suivi des saisies sur salaires et oppositions ?</t>
  </si>
  <si>
    <t>Nombre de réponses négatives</t>
  </si>
  <si>
    <t>Nombre de réponses positives</t>
  </si>
  <si>
    <t>Liste</t>
  </si>
  <si>
    <t>BILAN</t>
  </si>
  <si>
    <t>Type de risque</t>
  </si>
  <si>
    <t>Nombre d'items non complétés</t>
  </si>
  <si>
    <t>Nombre d'items vides concernant au moins un nom d'agent titulaire</t>
  </si>
  <si>
    <t>Nombre d'items vides concernant au moins un nom d'agent suppléant</t>
  </si>
  <si>
    <t>NOMBRE TOTAL D'ITEMS NON COMPLETES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</si>
</sst>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sz val="8"/>
      <name val="Arial"/>
      <family val="2"/>
    </font>
    <font>
      <sz val="12"/>
      <name val="Times New Roman"/>
      <family val="1"/>
    </font>
    <font>
      <b/>
      <sz val="12"/>
      <name val="Times New Roman"/>
      <family val="1"/>
    </font>
    <font>
      <sz val="14"/>
      <name val="Times New Roman"/>
      <family val="1"/>
    </font>
    <font>
      <sz val="12"/>
      <color indexed="10"/>
      <name val="Times New Roman"/>
      <family val="1"/>
    </font>
    <font>
      <sz val="12"/>
      <color indexed="51"/>
      <name val="Times New Roman"/>
      <family val="1"/>
    </font>
    <font>
      <b/>
      <sz val="14"/>
      <name val="Times New Roman"/>
      <family val="1"/>
    </font>
    <font>
      <strike/>
      <sz val="12"/>
      <color rgb="FF00B050"/>
      <name val="Times New Roman"/>
      <family val="1"/>
    </font>
    <font>
      <sz val="12"/>
      <color rgb="FF00B050"/>
      <name val="Times New Roman"/>
      <family val="1"/>
    </font>
    <font>
      <sz val="12"/>
      <color rgb="FFFF0000"/>
      <name val="Times New Roman"/>
      <family val="1"/>
    </font>
    <font>
      <strike/>
      <sz val="12"/>
      <name val="Times New Roman"/>
      <family val="1"/>
    </font>
    <font>
      <b/>
      <sz val="16"/>
      <color rgb="FF00B050"/>
      <name val="Times New Roman"/>
      <family val="1"/>
    </font>
    <font>
      <b/>
      <sz val="14"/>
      <color rgb="FFFF0000"/>
      <name val="Times New Roman"/>
      <family val="1"/>
    </font>
    <font>
      <sz val="12"/>
      <color rgb="FF0070C0"/>
      <name val="Times New Roman"/>
      <family val="1"/>
    </font>
    <font>
      <sz val="14"/>
      <color rgb="FFFF0000"/>
      <name val="Times New Roman"/>
      <family val="1"/>
    </font>
    <font>
      <sz val="14"/>
      <color rgb="FF00B050"/>
      <name val="Times New Roman"/>
      <family val="1"/>
    </font>
    <font>
      <b/>
      <sz val="14"/>
      <color rgb="FF00B050"/>
      <name val="Times New Roman"/>
      <family val="1"/>
    </font>
  </fonts>
  <fills count="16">
    <fill>
      <patternFill patternType="none"/>
    </fill>
    <fill>
      <patternFill patternType="gray125"/>
    </fill>
    <fill>
      <patternFill patternType="solid">
        <fgColor indexed="51"/>
        <bgColor indexed="64"/>
      </patternFill>
    </fill>
    <fill>
      <patternFill patternType="solid">
        <fgColor indexed="11"/>
        <bgColor indexed="64"/>
      </patternFill>
    </fill>
    <fill>
      <patternFill patternType="solid">
        <fgColor indexed="1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D09E00"/>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rgb="FFF781D8"/>
        <bgColor indexed="64"/>
      </patternFill>
    </fill>
    <fill>
      <patternFill patternType="solid">
        <fgColor rgb="FFCCCC00"/>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29">
    <xf numFmtId="0" fontId="0" fillId="0" borderId="0" xfId="0"/>
    <xf numFmtId="0" fontId="2" fillId="0" borderId="0" xfId="0" applyFont="1"/>
    <xf numFmtId="0" fontId="2" fillId="0" borderId="0" xfId="0" applyFont="1" applyAlignment="1">
      <alignment horizontal="center"/>
    </xf>
    <xf numFmtId="0" fontId="2" fillId="0" borderId="0" xfId="0" applyFont="1" applyFill="1" applyAlignment="1">
      <alignment horizontal="center"/>
    </xf>
    <xf numFmtId="0" fontId="2" fillId="0" borderId="0" xfId="0" applyFont="1" applyAlignment="1">
      <alignment horizontal="center" vertical="center"/>
    </xf>
    <xf numFmtId="0" fontId="4" fillId="0" borderId="0" xfId="0" applyFont="1"/>
    <xf numFmtId="0" fontId="4" fillId="0" borderId="0" xfId="0" applyFont="1" applyAlignment="1">
      <alignment vertical="center"/>
    </xf>
    <xf numFmtId="0" fontId="2" fillId="0" borderId="0" xfId="0" applyFont="1" applyFill="1"/>
    <xf numFmtId="0" fontId="2" fillId="0" borderId="0" xfId="0" applyFont="1" applyFill="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2" fillId="0" borderId="0" xfId="0" applyFont="1" applyFill="1" applyAlignment="1">
      <alignment vertical="center" wrapText="1"/>
    </xf>
    <xf numFmtId="20" fontId="0" fillId="0" borderId="0" xfId="0" applyNumberFormat="1"/>
    <xf numFmtId="0" fontId="7" fillId="0" borderId="0" xfId="0" applyFont="1" applyAlignment="1">
      <alignment horizontal="center" vertical="center" wrapText="1"/>
    </xf>
    <xf numFmtId="0" fontId="4"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wrapText="1"/>
    </xf>
    <xf numFmtId="0" fontId="2" fillId="0" borderId="0" xfId="0" applyFont="1" applyAlignment="1">
      <alignment horizontal="center" vertical="center" wrapText="1"/>
    </xf>
    <xf numFmtId="0" fontId="2" fillId="0" borderId="0" xfId="0" applyFont="1" applyAlignment="1">
      <alignment horizontal="center" wrapText="1"/>
    </xf>
    <xf numFmtId="0" fontId="7" fillId="0" borderId="0" xfId="0" applyFont="1" applyAlignment="1">
      <alignment horizontal="center" vertical="center"/>
    </xf>
    <xf numFmtId="0" fontId="1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xf numFmtId="0" fontId="4" fillId="0" borderId="1" xfId="0" applyFont="1" applyBorder="1" applyAlignment="1">
      <alignment horizontal="center"/>
    </xf>
    <xf numFmtId="0" fontId="4" fillId="0" borderId="1" xfId="0" applyFont="1" applyFill="1" applyBorder="1" applyAlignment="1">
      <alignment horizontal="center"/>
    </xf>
    <xf numFmtId="0" fontId="7" fillId="0" borderId="1" xfId="0" applyFont="1" applyBorder="1"/>
    <xf numFmtId="0" fontId="7" fillId="0" borderId="1" xfId="0" applyFont="1" applyFill="1" applyBorder="1" applyAlignment="1">
      <alignment horizontal="center"/>
    </xf>
    <xf numFmtId="0" fontId="7"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2" fillId="0" borderId="1" xfId="0" applyFont="1" applyBorder="1" applyAlignment="1">
      <alignment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xf>
    <xf numFmtId="0" fontId="11" fillId="3" borderId="1" xfId="0" applyFont="1" applyFill="1" applyBorder="1" applyAlignment="1">
      <alignment horizontal="center" vertical="center"/>
    </xf>
    <xf numFmtId="0" fontId="11" fillId="5" borderId="1" xfId="0" applyFont="1" applyFill="1" applyBorder="1" applyAlignment="1">
      <alignment horizontal="center" vertical="center"/>
    </xf>
    <xf numFmtId="0" fontId="2" fillId="0" borderId="1" xfId="0" applyFont="1" applyFill="1" applyBorder="1" applyAlignment="1">
      <alignment vertical="center" wrapText="1"/>
    </xf>
    <xf numFmtId="0" fontId="3" fillId="0" borderId="1"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4" borderId="1"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vertical="center" wrapText="1"/>
    </xf>
    <xf numFmtId="0" fontId="5" fillId="2" borderId="1" xfId="0" applyFont="1" applyFill="1" applyBorder="1" applyAlignment="1">
      <alignment horizontal="center" vertical="center"/>
    </xf>
    <xf numFmtId="0" fontId="11" fillId="0" borderId="1" xfId="0" applyFont="1" applyBorder="1" applyAlignment="1">
      <alignment horizontal="center" vertical="center" wrapText="1"/>
    </xf>
    <xf numFmtId="0" fontId="6" fillId="4" borderId="1" xfId="0" applyFont="1" applyFill="1" applyBorder="1" applyAlignment="1">
      <alignment horizontal="center" vertical="center"/>
    </xf>
    <xf numFmtId="0" fontId="6" fillId="2" borderId="1" xfId="0" applyFont="1" applyFill="1" applyBorder="1" applyAlignment="1">
      <alignment horizontal="center" vertical="center"/>
    </xf>
    <xf numFmtId="0" fontId="2" fillId="3" borderId="1" xfId="0" applyFont="1" applyFill="1" applyBorder="1" applyAlignment="1">
      <alignment vertical="center"/>
    </xf>
    <xf numFmtId="0" fontId="2" fillId="2" borderId="1" xfId="0" applyFont="1" applyFill="1" applyBorder="1" applyAlignment="1">
      <alignment vertical="center"/>
    </xf>
    <xf numFmtId="0" fontId="2" fillId="0" borderId="1" xfId="0" applyFont="1" applyFill="1" applyBorder="1" applyAlignment="1">
      <alignment horizontal="center"/>
    </xf>
    <xf numFmtId="0" fontId="10"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5" fillId="4" borderId="1" xfId="0" applyFont="1" applyFill="1" applyBorder="1" applyAlignment="1">
      <alignment horizontal="center" vertical="center"/>
    </xf>
    <xf numFmtId="0" fontId="7"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0" fontId="7" fillId="0" borderId="1" xfId="0" applyFont="1" applyBorder="1" applyAlignment="1">
      <alignment vertical="center" wrapText="1"/>
    </xf>
    <xf numFmtId="0" fontId="3" fillId="7" borderId="1" xfId="0" applyFont="1" applyFill="1" applyBorder="1" applyAlignment="1">
      <alignment horizontal="left" vertical="center"/>
    </xf>
    <xf numFmtId="0" fontId="3" fillId="8" borderId="1" xfId="0" applyFont="1" applyFill="1" applyBorder="1" applyAlignment="1">
      <alignment vertical="center"/>
    </xf>
    <xf numFmtId="0" fontId="3" fillId="9" borderId="1" xfId="0" applyFont="1" applyFill="1" applyBorder="1" applyAlignment="1">
      <alignment vertical="center"/>
    </xf>
    <xf numFmtId="0" fontId="3" fillId="10" borderId="1" xfId="0" applyFont="1" applyFill="1" applyBorder="1" applyAlignment="1">
      <alignment vertical="center"/>
    </xf>
    <xf numFmtId="0" fontId="3" fillId="11" borderId="1" xfId="0" applyFont="1" applyFill="1" applyBorder="1" applyAlignment="1">
      <alignment vertical="center"/>
    </xf>
    <xf numFmtId="0" fontId="3" fillId="12" borderId="1" xfId="0" applyFont="1" applyFill="1" applyBorder="1" applyAlignment="1">
      <alignment vertical="center"/>
    </xf>
    <xf numFmtId="0" fontId="3" fillId="13" borderId="1" xfId="0" applyFont="1" applyFill="1" applyBorder="1" applyAlignment="1">
      <alignment vertical="center"/>
    </xf>
    <xf numFmtId="0" fontId="3" fillId="14" borderId="1" xfId="0" applyFont="1" applyFill="1" applyBorder="1" applyAlignment="1">
      <alignment vertical="center"/>
    </xf>
    <xf numFmtId="0" fontId="2" fillId="0" borderId="0" xfId="0" applyFont="1" applyAlignment="1"/>
    <xf numFmtId="0" fontId="2" fillId="0" borderId="0" xfId="0" applyFont="1" applyAlignment="1">
      <alignment wrapText="1"/>
    </xf>
    <xf numFmtId="0" fontId="3" fillId="0" borderId="1" xfId="0" applyFont="1" applyBorder="1" applyAlignment="1">
      <alignment vertical="center" wrapText="1"/>
    </xf>
    <xf numFmtId="0" fontId="2" fillId="0" borderId="1" xfId="0" applyFont="1" applyBorder="1" applyAlignment="1">
      <alignment wrapText="1"/>
    </xf>
    <xf numFmtId="0" fontId="8" fillId="0" borderId="1" xfId="0" applyFont="1" applyBorder="1" applyAlignment="1">
      <alignment horizontal="left" vertical="center" wrapText="1"/>
    </xf>
    <xf numFmtId="0" fontId="14" fillId="0" borderId="0" xfId="0" applyFont="1" applyAlignment="1">
      <alignment vertical="center" wrapText="1"/>
    </xf>
    <xf numFmtId="0" fontId="16" fillId="0" borderId="1" xfId="0" applyFont="1" applyBorder="1" applyAlignment="1">
      <alignment horizontal="center" vertical="center"/>
    </xf>
    <xf numFmtId="0" fontId="16" fillId="0" borderId="1" xfId="0" applyFont="1" applyBorder="1" applyAlignment="1">
      <alignment horizontal="center"/>
    </xf>
    <xf numFmtId="0" fontId="17" fillId="0" borderId="1" xfId="0" applyFont="1" applyFill="1" applyBorder="1" applyAlignment="1">
      <alignment horizontal="center"/>
    </xf>
    <xf numFmtId="0" fontId="2" fillId="7" borderId="1" xfId="0" applyFont="1" applyFill="1" applyBorder="1" applyAlignment="1">
      <alignment vertical="center" wrapText="1"/>
    </xf>
    <xf numFmtId="0" fontId="2" fillId="8" borderId="1" xfId="0" applyFont="1" applyFill="1" applyBorder="1" applyAlignment="1">
      <alignment vertical="center" wrapText="1"/>
    </xf>
    <xf numFmtId="0" fontId="2" fillId="9" borderId="1" xfId="0" applyFont="1" applyFill="1" applyBorder="1" applyAlignment="1">
      <alignment vertical="center" wrapText="1"/>
    </xf>
    <xf numFmtId="0" fontId="2" fillId="10" borderId="1" xfId="0" applyFont="1" applyFill="1" applyBorder="1" applyAlignment="1">
      <alignment vertical="center" wrapText="1"/>
    </xf>
    <xf numFmtId="0" fontId="2" fillId="11" borderId="1" xfId="0" applyFont="1" applyFill="1" applyBorder="1" applyAlignment="1">
      <alignment vertical="center" wrapText="1"/>
    </xf>
    <xf numFmtId="0" fontId="2" fillId="12" borderId="1" xfId="0" applyFont="1" applyFill="1" applyBorder="1" applyAlignment="1">
      <alignment vertical="center" wrapText="1"/>
    </xf>
    <xf numFmtId="0" fontId="2" fillId="13" borderId="1" xfId="0" applyFont="1" applyFill="1" applyBorder="1" applyAlignment="1">
      <alignment vertical="center" wrapText="1"/>
    </xf>
    <xf numFmtId="0" fontId="2" fillId="14" borderId="1" xfId="0" applyFont="1" applyFill="1" applyBorder="1" applyAlignment="1">
      <alignment vertical="center" wrapText="1"/>
    </xf>
    <xf numFmtId="0" fontId="2" fillId="7" borderId="1" xfId="0" applyFont="1" applyFill="1" applyBorder="1" applyAlignment="1">
      <alignment horizontal="center" vertical="center" wrapText="1"/>
    </xf>
    <xf numFmtId="0" fontId="2" fillId="0" borderId="1" xfId="0" applyFont="1" applyBorder="1"/>
    <xf numFmtId="0" fontId="2" fillId="0" borderId="1" xfId="0"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2" fillId="6" borderId="1" xfId="0" applyFont="1" applyFill="1" applyBorder="1" applyAlignment="1" applyProtection="1">
      <alignment vertical="center" wrapText="1"/>
      <protection locked="0"/>
    </xf>
    <xf numFmtId="0" fontId="7"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2" fillId="0" borderId="1" xfId="0" applyFont="1" applyBorder="1" applyAlignment="1" applyProtection="1">
      <alignment wrapText="1"/>
      <protection locked="0"/>
    </xf>
    <xf numFmtId="0" fontId="2" fillId="0" borderId="1" xfId="0" applyFont="1" applyFill="1" applyBorder="1" applyAlignment="1" applyProtection="1">
      <alignment wrapText="1"/>
      <protection locked="0"/>
    </xf>
    <xf numFmtId="0" fontId="7"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xf numFmtId="0" fontId="3" fillId="0" borderId="2" xfId="0" applyFont="1" applyFill="1" applyBorder="1"/>
    <xf numFmtId="0" fontId="13" fillId="0" borderId="4" xfId="0" applyFont="1" applyBorder="1" applyAlignment="1">
      <alignment horizontal="center" vertical="center" wrapText="1"/>
    </xf>
    <xf numFmtId="0" fontId="15" fillId="0" borderId="4" xfId="0" applyFont="1" applyBorder="1" applyAlignment="1">
      <alignment horizontal="center" vertical="center"/>
    </xf>
    <xf numFmtId="0" fontId="15" fillId="0" borderId="4" xfId="0" applyFont="1" applyFill="1" applyBorder="1" applyAlignment="1">
      <alignment horizontal="center"/>
    </xf>
    <xf numFmtId="0" fontId="13" fillId="0" borderId="4" xfId="0" applyFont="1" applyFill="1" applyBorder="1" applyAlignment="1">
      <alignment horizontal="center"/>
    </xf>
    <xf numFmtId="0" fontId="7" fillId="0" borderId="2" xfId="0" applyFont="1" applyBorder="1" applyAlignment="1">
      <alignment horizontal="center" vertical="center" wrapText="1"/>
    </xf>
    <xf numFmtId="0" fontId="2" fillId="15" borderId="0" xfId="0" applyFont="1" applyFill="1" applyAlignment="1">
      <alignment vertical="center"/>
    </xf>
    <xf numFmtId="0" fontId="4" fillId="0" borderId="2" xfId="0" applyFont="1" applyBorder="1" applyAlignment="1">
      <alignment horizontal="center" vertical="center"/>
    </xf>
    <xf numFmtId="0" fontId="2" fillId="15" borderId="0" xfId="0" applyFont="1" applyFill="1"/>
    <xf numFmtId="0" fontId="3" fillId="0" borderId="2" xfId="0" applyFont="1" applyBorder="1" applyAlignment="1">
      <alignment horizontal="right" vertical="center" wrapText="1"/>
    </xf>
    <xf numFmtId="0" fontId="3" fillId="0" borderId="2" xfId="0" applyFont="1" applyFill="1" applyBorder="1" applyAlignment="1">
      <alignment horizontal="right" vertical="center" wrapText="1"/>
    </xf>
    <xf numFmtId="0" fontId="3" fillId="0" borderId="3" xfId="0" applyFont="1" applyBorder="1" applyAlignment="1">
      <alignment horizontal="right" wrapText="1"/>
    </xf>
    <xf numFmtId="0" fontId="3" fillId="0" borderId="2" xfId="0" applyFont="1" applyBorder="1" applyAlignment="1">
      <alignment horizontal="right"/>
    </xf>
    <xf numFmtId="0" fontId="3" fillId="0" borderId="1" xfId="0" applyFont="1" applyBorder="1" applyAlignment="1">
      <alignment horizontal="left" vertical="center"/>
    </xf>
    <xf numFmtId="0" fontId="3" fillId="0" borderId="1" xfId="0" applyFont="1" applyFill="1" applyBorder="1" applyAlignment="1" applyProtection="1">
      <alignment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7" fillId="0" borderId="4" xfId="0" applyFont="1" applyFill="1" applyBorder="1" applyAlignment="1">
      <alignment horizontal="center"/>
    </xf>
    <xf numFmtId="0" fontId="7" fillId="0" borderId="5" xfId="0" applyFont="1" applyBorder="1" applyAlignment="1">
      <alignment horizontal="center" wrapText="1"/>
    </xf>
    <xf numFmtId="0" fontId="7" fillId="0" borderId="2" xfId="0" applyFont="1" applyBorder="1"/>
    <xf numFmtId="0" fontId="7" fillId="0" borderId="2" xfId="0" applyFont="1" applyBorder="1" applyAlignment="1">
      <alignment horizontal="center" vertical="center"/>
    </xf>
    <xf numFmtId="0" fontId="3" fillId="0" borderId="5" xfId="0" applyFont="1" applyBorder="1" applyAlignment="1">
      <alignment horizontal="left" vertical="center"/>
    </xf>
    <xf numFmtId="0" fontId="2" fillId="0" borderId="5" xfId="0" applyFont="1" applyFill="1" applyBorder="1" applyAlignment="1" applyProtection="1">
      <alignment vertical="center" wrapText="1"/>
      <protection locked="0"/>
    </xf>
    <xf numFmtId="0" fontId="2" fillId="0" borderId="2" xfId="0" applyFont="1" applyBorder="1" applyAlignment="1">
      <alignment vertical="center" wrapText="1"/>
    </xf>
    <xf numFmtId="0" fontId="3" fillId="0" borderId="2" xfId="0" applyFont="1" applyBorder="1" applyAlignment="1">
      <alignment horizontal="right" vertical="center"/>
    </xf>
  </cellXfs>
  <cellStyles count="1">
    <cellStyle name="Normal" xfId="0" builtinId="0"/>
  </cellStyles>
  <dxfs count="134">
    <dxf>
      <fill>
        <patternFill>
          <bgColor rgb="FFFFC000"/>
        </patternFill>
      </fill>
    </dxf>
    <dxf>
      <fill>
        <patternFill>
          <bgColor rgb="FF00FF00"/>
        </patternFill>
      </fill>
    </dxf>
    <dxf>
      <fill>
        <patternFill>
          <bgColor rgb="FFFF000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0000"/>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FFC000"/>
        </patternFill>
      </fill>
    </dxf>
    <dxf>
      <fill>
        <patternFill>
          <bgColor rgb="FFFF0000"/>
        </patternFill>
      </fill>
    </dxf>
    <dxf>
      <fill>
        <patternFill>
          <bgColor rgb="FF00FF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00FF00"/>
        </patternFill>
      </fill>
    </dxf>
    <dxf>
      <fill>
        <patternFill>
          <bgColor rgb="FFFF0000"/>
        </patternFill>
      </fill>
    </dxf>
    <dxf>
      <fill>
        <patternFill>
          <bgColor rgb="FFFF0000"/>
        </patternFill>
      </fill>
    </dxf>
    <dxf>
      <fill>
        <patternFill>
          <bgColor rgb="FFFFC000"/>
        </patternFill>
      </fill>
    </dxf>
    <dxf>
      <fill>
        <patternFill>
          <bgColor rgb="FF00FF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FFC000"/>
        </patternFill>
      </fill>
    </dxf>
    <dxf>
      <fill>
        <patternFill>
          <bgColor rgb="FFFF0000"/>
        </patternFill>
      </fill>
    </dxf>
    <dxf>
      <fill>
        <patternFill>
          <bgColor rgb="FF00FF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00FF00"/>
        </patternFill>
      </fill>
    </dxf>
    <dxf>
      <fill>
        <patternFill>
          <bgColor rgb="FFFF0000"/>
        </patternFill>
      </fill>
    </dxf>
    <dxf>
      <fill>
        <patternFill>
          <bgColor rgb="FFFF000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00FF00"/>
        </patternFill>
      </fill>
    </dxf>
    <dxf>
      <fill>
        <patternFill>
          <bgColor rgb="FFFF0000"/>
        </patternFill>
      </fill>
    </dxf>
    <dxf>
      <fill>
        <patternFill>
          <bgColor rgb="FFFF0000"/>
        </patternFill>
      </fill>
    </dxf>
    <dxf>
      <fill>
        <patternFill>
          <bgColor rgb="FFFFC000"/>
        </patternFill>
      </fill>
    </dxf>
    <dxf>
      <fill>
        <patternFill>
          <bgColor rgb="FF00FF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00FF00"/>
        </patternFill>
      </fill>
    </dxf>
    <dxf>
      <fill>
        <patternFill>
          <bgColor rgb="FFFF0000"/>
        </patternFill>
      </fill>
    </dxf>
    <dxf>
      <fill>
        <patternFill>
          <bgColor rgb="FF00CC00"/>
        </patternFill>
      </fill>
    </dxf>
    <dxf>
      <fill>
        <patternFill>
          <bgColor rgb="FFFFC000"/>
        </patternFill>
      </fill>
    </dxf>
    <dxf>
      <fill>
        <patternFill>
          <bgColor rgb="FF00CC00"/>
        </patternFill>
      </fill>
    </dxf>
    <dxf>
      <fill>
        <patternFill>
          <bgColor rgb="FFFFC000"/>
        </patternFill>
      </fill>
    </dxf>
    <dxf>
      <fill>
        <patternFill>
          <bgColor rgb="FF00CC00"/>
        </patternFill>
      </fill>
    </dxf>
    <dxf>
      <fill>
        <patternFill>
          <bgColor rgb="FFFFC000"/>
        </patternFill>
      </fill>
    </dxf>
    <dxf>
      <fill>
        <patternFill>
          <bgColor rgb="FF00CC00"/>
        </patternFill>
      </fill>
    </dxf>
    <dxf>
      <fill>
        <patternFill>
          <bgColor rgb="FFFFC000"/>
        </patternFill>
      </fill>
    </dxf>
    <dxf>
      <fill>
        <patternFill>
          <bgColor rgb="FFFFC000"/>
        </patternFill>
      </fill>
    </dxf>
    <dxf>
      <fill>
        <patternFill>
          <bgColor rgb="FF00FF00"/>
        </patternFill>
      </fill>
    </dxf>
    <dxf>
      <fill>
        <patternFill>
          <bgColor rgb="FFFF00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00FF00"/>
        </patternFill>
      </fill>
    </dxf>
    <dxf>
      <fill>
        <patternFill>
          <bgColor rgb="FFFF00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FF0000"/>
        </patternFill>
      </fill>
    </dxf>
  </dxfs>
  <tableStyles count="0" defaultTableStyle="TableStyleMedium2" defaultPivotStyle="PivotStyleLight16"/>
  <colors>
    <mruColors>
      <color rgb="FF00FF00"/>
      <color rgb="FF00CC00"/>
      <color rgb="FFCCCC00"/>
      <color rgb="FFF781D8"/>
      <color rgb="FFD09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89648</xdr:rowOff>
    </xdr:from>
    <xdr:to>
      <xdr:col>17</xdr:col>
      <xdr:colOff>0</xdr:colOff>
      <xdr:row>2</xdr:row>
      <xdr:rowOff>123265</xdr:rowOff>
    </xdr:to>
    <xdr:sp macro="" textlink="">
      <xdr:nvSpPr>
        <xdr:cNvPr id="2" name="Rectangle : coins arrondis 1">
          <a:extLst>
            <a:ext uri="{FF2B5EF4-FFF2-40B4-BE49-F238E27FC236}">
              <a16:creationId xmlns:a16="http://schemas.microsoft.com/office/drawing/2014/main" id="{2C6978B8-D9D1-4071-B150-494AB56ACB91}"/>
            </a:ext>
          </a:extLst>
        </xdr:cNvPr>
        <xdr:cNvSpPr/>
      </xdr:nvSpPr>
      <xdr:spPr>
        <a:xfrm>
          <a:off x="762000" y="89648"/>
          <a:ext cx="12192000" cy="347382"/>
        </a:xfrm>
        <a:prstGeom prst="roundRect">
          <a:avLst/>
        </a:prstGeom>
        <a:solidFill>
          <a:schemeClr val="accent4">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solidFill>
                <a:sysClr val="windowText" lastClr="000000"/>
              </a:solidFill>
              <a:latin typeface="+mn-lt"/>
            </a:rPr>
            <a:t>La responsabilité des</a:t>
          </a:r>
          <a:r>
            <a:rPr lang="fr-FR" sz="1200" b="1" baseline="0">
              <a:solidFill>
                <a:sysClr val="windowText" lastClr="000000"/>
              </a:solidFill>
              <a:latin typeface="+mn-lt"/>
            </a:rPr>
            <a:t> gestionnaires publics</a:t>
          </a:r>
          <a:endParaRPr lang="fr-FR" sz="1200" b="1">
            <a:solidFill>
              <a:sysClr val="windowText" lastClr="000000"/>
            </a:solidFill>
            <a:latin typeface="+mn-lt"/>
          </a:endParaRPr>
        </a:p>
      </xdr:txBody>
    </xdr:sp>
    <xdr:clientData/>
  </xdr:twoCellAnchor>
  <xdr:twoCellAnchor>
    <xdr:from>
      <xdr:col>1</xdr:col>
      <xdr:colOff>0</xdr:colOff>
      <xdr:row>3</xdr:row>
      <xdr:rowOff>56029</xdr:rowOff>
    </xdr:from>
    <xdr:to>
      <xdr:col>16</xdr:col>
      <xdr:colOff>750794</xdr:colOff>
      <xdr:row>17</xdr:row>
      <xdr:rowOff>56029</xdr:rowOff>
    </xdr:to>
    <xdr:sp macro="" textlink="">
      <xdr:nvSpPr>
        <xdr:cNvPr id="3" name="Rectangle : coins arrondis 2">
          <a:extLst>
            <a:ext uri="{FF2B5EF4-FFF2-40B4-BE49-F238E27FC236}">
              <a16:creationId xmlns:a16="http://schemas.microsoft.com/office/drawing/2014/main" id="{F80FC763-208F-45C5-8F5C-9AD1ED99F19F}"/>
            </a:ext>
          </a:extLst>
        </xdr:cNvPr>
        <xdr:cNvSpPr/>
      </xdr:nvSpPr>
      <xdr:spPr>
        <a:xfrm>
          <a:off x="762000" y="526676"/>
          <a:ext cx="12180794" cy="2196353"/>
        </a:xfrm>
        <a:prstGeom prst="roundRect">
          <a:avLst/>
        </a:prstGeom>
        <a:solidFill>
          <a:schemeClr val="accent4">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fr-FR" sz="1100">
              <a:solidFill>
                <a:sysClr val="windowText" lastClr="000000"/>
              </a:solidFill>
              <a:effectLst/>
              <a:latin typeface="+mn-lt"/>
              <a:ea typeface="+mn-ea"/>
              <a:cs typeface="+mn-cs"/>
            </a:rPr>
            <a:t>L’ordonnance du 23 mars 2022, entrée en vigueur le 1</a:t>
          </a:r>
          <a:r>
            <a:rPr lang="fr-FR" sz="1100" baseline="30000">
              <a:solidFill>
                <a:sysClr val="windowText" lastClr="000000"/>
              </a:solidFill>
              <a:effectLst/>
              <a:latin typeface="+mn-lt"/>
              <a:ea typeface="+mn-ea"/>
              <a:cs typeface="+mn-cs"/>
            </a:rPr>
            <a:t>er</a:t>
          </a:r>
          <a:r>
            <a:rPr lang="fr-FR" sz="1100">
              <a:solidFill>
                <a:sysClr val="windowText" lastClr="000000"/>
              </a:solidFill>
              <a:effectLst/>
              <a:latin typeface="+mn-lt"/>
              <a:ea typeface="+mn-ea"/>
              <a:cs typeface="+mn-cs"/>
            </a:rPr>
            <a:t> janvier 2023, relative au régime de responsabilité financière des gestionnaires publics a réformé en profondeur la responsabilité des ordonnateurs et des comptables publics. L’objectif principal de la réforme est fondamentalement d’assurer une plus grande responsabilisation des gestionnaires publics tout en renforçant le contrôle interne budgétaire et comptable, ainsi que la responsabilité managériale pour garantir la régularité et la sincérité des comptes publics.</a:t>
          </a:r>
        </a:p>
        <a:p>
          <a:r>
            <a:rPr lang="fr-FR" sz="1100">
              <a:solidFill>
                <a:sysClr val="windowText" lastClr="000000"/>
              </a:solidFill>
              <a:effectLst/>
              <a:latin typeface="+mn-lt"/>
              <a:ea typeface="+mn-ea"/>
              <a:cs typeface="+mn-cs"/>
            </a:rPr>
            <a:t> </a:t>
          </a:r>
        </a:p>
        <a:p>
          <a:r>
            <a:rPr lang="fr-FR" sz="1100">
              <a:solidFill>
                <a:sysClr val="windowText" lastClr="000000"/>
              </a:solidFill>
              <a:effectLst/>
              <a:latin typeface="+mn-lt"/>
              <a:ea typeface="+mn-ea"/>
              <a:cs typeface="+mn-cs"/>
            </a:rPr>
            <a:t>L’amélioration continue de la qualité comptable des EPLEFPA contribue à prémunir les acteurs de la chaîne comptable des risques pouvant engager leur responsabilité de gestionnaire public. Cette nouvelle responsabilité implique donc une adaptation du contrôle interne par la maîtrise des risques financiers et la sécurisation accrue des processus comptables au regard de la cartographie des risques identifiés. Tout en réaffirmant le principe de séparation de l’ordonnateur et de l’agent comptable, la réforme induit nécessairement un renforcement de leur partenariat. </a:t>
          </a:r>
        </a:p>
        <a:p>
          <a:r>
            <a:rPr lang="fr-FR" sz="1100">
              <a:solidFill>
                <a:sysClr val="windowText" lastClr="000000"/>
              </a:solidFill>
              <a:effectLst/>
              <a:latin typeface="+mn-lt"/>
              <a:ea typeface="+mn-ea"/>
              <a:cs typeface="+mn-cs"/>
            </a:rPr>
            <a:t> </a:t>
          </a:r>
        </a:p>
        <a:p>
          <a:r>
            <a:rPr lang="fr-FR" sz="1100">
              <a:solidFill>
                <a:sysClr val="windowText" lastClr="000000"/>
              </a:solidFill>
              <a:effectLst/>
              <a:latin typeface="+mn-lt"/>
              <a:ea typeface="+mn-ea"/>
              <a:cs typeface="+mn-cs"/>
            </a:rPr>
            <a:t>Pour ce faire, les gestionnaires publics doivent pouvoir s’appuyer sur des outils pour interroger l’organisation et le fonctionnement de la chaîne comptable, cartographier les risques et mettre en place un plan d’actions prioritaires visant à corriger les écarts à la règle (leviers managériaux, organisation du service, contrôles, …). Dans cette optique, l’inspection de l’enseignement agricole met à disposition des EPLEFPA un outil d’autodiagnostic de la qualité interne comptable des établissements.</a:t>
          </a:r>
        </a:p>
        <a:p>
          <a:endParaRPr lang="fr-FR" sz="1000">
            <a:solidFill>
              <a:sysClr val="windowText" lastClr="000000"/>
            </a:solidFill>
            <a:effectLst/>
            <a:latin typeface="Marianne" panose="02000000000000000000" pitchFamily="2" charset="0"/>
            <a:ea typeface="+mn-ea"/>
            <a:cs typeface="+mn-cs"/>
          </a:endParaRPr>
        </a:p>
        <a:p>
          <a:pPr algn="l"/>
          <a:endParaRPr lang="fr-FR" sz="1100"/>
        </a:p>
      </xdr:txBody>
    </xdr:sp>
    <xdr:clientData/>
  </xdr:twoCellAnchor>
  <xdr:twoCellAnchor>
    <xdr:from>
      <xdr:col>1</xdr:col>
      <xdr:colOff>11204</xdr:colOff>
      <xdr:row>18</xdr:row>
      <xdr:rowOff>11207</xdr:rowOff>
    </xdr:from>
    <xdr:to>
      <xdr:col>16</xdr:col>
      <xdr:colOff>750793</xdr:colOff>
      <xdr:row>21</xdr:row>
      <xdr:rowOff>56030</xdr:rowOff>
    </xdr:to>
    <xdr:sp macro="" textlink="">
      <xdr:nvSpPr>
        <xdr:cNvPr id="10" name="Rectangle : coins arrondis 9">
          <a:extLst>
            <a:ext uri="{FF2B5EF4-FFF2-40B4-BE49-F238E27FC236}">
              <a16:creationId xmlns:a16="http://schemas.microsoft.com/office/drawing/2014/main" id="{477DD419-AEFF-4B36-8687-7D5A4439B8B2}"/>
            </a:ext>
          </a:extLst>
        </xdr:cNvPr>
        <xdr:cNvSpPr/>
      </xdr:nvSpPr>
      <xdr:spPr>
        <a:xfrm>
          <a:off x="773204" y="2835089"/>
          <a:ext cx="12169589" cy="515470"/>
        </a:xfrm>
        <a:prstGeom prst="roundRect">
          <a:avLst/>
        </a:prstGeom>
        <a:solidFill>
          <a:schemeClr val="accent6">
            <a:lumMod val="20000"/>
            <a:lumOff val="80000"/>
          </a:schemeClr>
        </a:solidFill>
        <a:ln w="19050">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solidFill>
                <a:sysClr val="windowText" lastClr="000000"/>
              </a:solidFill>
              <a:latin typeface="+mn-lt"/>
            </a:rPr>
            <a:t>L'outil d'autodiagnostic de la qualité interne comptable</a:t>
          </a:r>
          <a:r>
            <a:rPr lang="fr-FR" sz="1200" b="1" baseline="0">
              <a:solidFill>
                <a:sysClr val="windowText" lastClr="000000"/>
              </a:solidFill>
              <a:latin typeface="+mn-lt"/>
            </a:rPr>
            <a:t> en EPLEFPA </a:t>
          </a:r>
        </a:p>
        <a:p>
          <a:pPr algn="ctr"/>
          <a:r>
            <a:rPr lang="fr-FR" sz="1200" b="1" baseline="0">
              <a:solidFill>
                <a:sysClr val="windowText" lastClr="000000"/>
              </a:solidFill>
              <a:latin typeface="+mn-lt"/>
            </a:rPr>
            <a:t>AGENT COMPTABLE</a:t>
          </a:r>
          <a:endParaRPr lang="fr-FR" sz="1200" b="1">
            <a:solidFill>
              <a:sysClr val="windowText" lastClr="000000"/>
            </a:solidFill>
            <a:latin typeface="+mn-lt"/>
          </a:endParaRPr>
        </a:p>
      </xdr:txBody>
    </xdr:sp>
    <xdr:clientData/>
  </xdr:twoCellAnchor>
  <xdr:twoCellAnchor>
    <xdr:from>
      <xdr:col>5</xdr:col>
      <xdr:colOff>381000</xdr:colOff>
      <xdr:row>22</xdr:row>
      <xdr:rowOff>11208</xdr:rowOff>
    </xdr:from>
    <xdr:to>
      <xdr:col>17</xdr:col>
      <xdr:colOff>0</xdr:colOff>
      <xdr:row>54</xdr:row>
      <xdr:rowOff>1</xdr:rowOff>
    </xdr:to>
    <xdr:sp macro="" textlink="">
      <xdr:nvSpPr>
        <xdr:cNvPr id="13" name="Rectangle 12">
          <a:extLst>
            <a:ext uri="{FF2B5EF4-FFF2-40B4-BE49-F238E27FC236}">
              <a16:creationId xmlns:a16="http://schemas.microsoft.com/office/drawing/2014/main" id="{BEB11604-EDC8-4C41-92B5-C5F00755A9FD}"/>
            </a:ext>
          </a:extLst>
        </xdr:cNvPr>
        <xdr:cNvSpPr/>
      </xdr:nvSpPr>
      <xdr:spPr>
        <a:xfrm>
          <a:off x="4191000" y="3462620"/>
          <a:ext cx="8763000" cy="5009028"/>
        </a:xfrm>
        <a:prstGeom prst="rect">
          <a:avLst/>
        </a:prstGeom>
        <a:solidFill>
          <a:schemeClr val="accent6">
            <a:lumMod val="20000"/>
            <a:lumOff val="80000"/>
          </a:schemeClr>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fr-FR" sz="1100" b="1">
              <a:solidFill>
                <a:sysClr val="windowText" lastClr="000000"/>
              </a:solidFill>
              <a:effectLst/>
              <a:latin typeface="+mn-lt"/>
              <a:ea typeface="+mn-ea"/>
              <a:cs typeface="+mn-cs"/>
            </a:rPr>
            <a:t>COMMENT</a:t>
          </a:r>
          <a:r>
            <a:rPr lang="fr-FR" sz="1100" b="1" baseline="0">
              <a:solidFill>
                <a:sysClr val="windowText" lastClr="000000"/>
              </a:solidFill>
              <a:effectLst/>
              <a:latin typeface="+mn-lt"/>
              <a:ea typeface="+mn-ea"/>
              <a:cs typeface="+mn-cs"/>
            </a:rPr>
            <a:t> S'AUTODIAGNOSTIQUER ?</a:t>
          </a:r>
        </a:p>
        <a:p>
          <a:endParaRPr lang="fr-FR">
            <a:solidFill>
              <a:sysClr val="windowText" lastClr="000000"/>
            </a:solidFill>
            <a:effectLst/>
          </a:endParaRPr>
        </a:p>
        <a:p>
          <a:r>
            <a:rPr lang="fr-FR" sz="1100">
              <a:solidFill>
                <a:sysClr val="windowText" lastClr="000000"/>
              </a:solidFill>
              <a:effectLst/>
              <a:latin typeface="+mn-lt"/>
              <a:ea typeface="+mn-ea"/>
              <a:cs typeface="+mn-cs"/>
            </a:rPr>
            <a:t>Pour des raisons de facilité, à chaque question correspond une réponse binaire : « oui » ou « non » à partir d’un menu déroulant. Une réponse positive correspond à un </a:t>
          </a:r>
          <a:r>
            <a:rPr lang="fr-FR" sz="1100" b="1">
              <a:solidFill>
                <a:srgbClr val="00B050"/>
              </a:solidFill>
              <a:effectLst/>
              <a:latin typeface="+mn-lt"/>
              <a:ea typeface="+mn-ea"/>
              <a:cs typeface="+mn-cs"/>
            </a:rPr>
            <a:t>« risque maîtrisé » </a:t>
          </a:r>
          <a:r>
            <a:rPr lang="fr-FR" sz="1100">
              <a:solidFill>
                <a:srgbClr val="00B050"/>
              </a:solidFill>
              <a:effectLst/>
              <a:latin typeface="+mn-lt"/>
              <a:ea typeface="+mn-ea"/>
              <a:cs typeface="+mn-cs"/>
            </a:rPr>
            <a:t>(vert)</a:t>
          </a:r>
          <a:r>
            <a:rPr lang="fr-FR" sz="1100">
              <a:solidFill>
                <a:sysClr val="windowText" lastClr="000000"/>
              </a:solidFill>
              <a:effectLst/>
              <a:latin typeface="+mn-lt"/>
              <a:ea typeface="+mn-ea"/>
              <a:cs typeface="+mn-cs"/>
            </a:rPr>
            <a:t>. En revanche, une réponse négative induit deux niveaux de pondération liés à la gravité du risque encouru :</a:t>
          </a:r>
          <a:endParaRPr lang="fr-FR">
            <a:solidFill>
              <a:sysClr val="windowText" lastClr="000000"/>
            </a:solidFill>
            <a:effectLst/>
          </a:endParaRPr>
        </a:p>
        <a:p>
          <a:r>
            <a:rPr lang="fr-FR" sz="1100">
              <a:solidFill>
                <a:sysClr val="windowText" lastClr="000000"/>
              </a:solidFill>
              <a:effectLst/>
              <a:latin typeface="+mn-lt"/>
              <a:ea typeface="+mn-ea"/>
              <a:cs typeface="+mn-cs"/>
            </a:rPr>
            <a:t>   * un </a:t>
          </a:r>
          <a:r>
            <a:rPr lang="fr-FR" sz="1100" b="1">
              <a:solidFill>
                <a:srgbClr val="D09E00"/>
              </a:solidFill>
              <a:effectLst/>
              <a:latin typeface="+mn-lt"/>
              <a:ea typeface="+mn-ea"/>
              <a:cs typeface="+mn-cs"/>
            </a:rPr>
            <a:t>« risque modéré </a:t>
          </a:r>
          <a:r>
            <a:rPr lang="fr-FR" sz="1100">
              <a:solidFill>
                <a:srgbClr val="D09E00"/>
              </a:solidFill>
              <a:effectLst/>
              <a:latin typeface="+mn-lt"/>
              <a:ea typeface="+mn-ea"/>
              <a:cs typeface="+mn-cs"/>
            </a:rPr>
            <a:t>» (orange) </a:t>
          </a:r>
          <a:r>
            <a:rPr lang="fr-FR" sz="1100">
              <a:solidFill>
                <a:sysClr val="windowText" lastClr="000000"/>
              </a:solidFill>
              <a:effectLst/>
              <a:latin typeface="+mn-lt"/>
              <a:ea typeface="+mn-ea"/>
              <a:cs typeface="+mn-cs"/>
            </a:rPr>
            <a:t>met en exergue un dysfonctionnement à corriger, car il est de nature à compromettre la fiabilité et la qualité</a:t>
          </a:r>
          <a:r>
            <a:rPr lang="fr-FR" sz="1100" baseline="0">
              <a:solidFill>
                <a:sysClr val="windowText" lastClr="000000"/>
              </a:solidFill>
              <a:effectLst/>
              <a:latin typeface="+mn-lt"/>
              <a:ea typeface="+mn-ea"/>
              <a:cs typeface="+mn-cs"/>
            </a:rPr>
            <a:t> </a:t>
          </a:r>
          <a:r>
            <a:rPr lang="fr-FR" sz="1100">
              <a:solidFill>
                <a:sysClr val="windowText" lastClr="000000"/>
              </a:solidFill>
              <a:effectLst/>
              <a:latin typeface="+mn-lt"/>
              <a:ea typeface="+mn-ea"/>
              <a:cs typeface="+mn-cs"/>
            </a:rPr>
            <a:t>des comptes,</a:t>
          </a:r>
          <a:endParaRPr lang="fr-FR">
            <a:solidFill>
              <a:sysClr val="windowText" lastClr="000000"/>
            </a:solidFill>
            <a:effectLst/>
          </a:endParaRPr>
        </a:p>
        <a:p>
          <a:r>
            <a:rPr lang="fr-FR" sz="1100">
              <a:solidFill>
                <a:sysClr val="windowText" lastClr="000000"/>
              </a:solidFill>
              <a:effectLst/>
              <a:latin typeface="+mn-lt"/>
              <a:ea typeface="+mn-ea"/>
              <a:cs typeface="+mn-cs"/>
            </a:rPr>
            <a:t>   * un </a:t>
          </a:r>
          <a:r>
            <a:rPr lang="fr-FR" sz="1100" b="1">
              <a:solidFill>
                <a:srgbClr val="FF0000"/>
              </a:solidFill>
              <a:effectLst/>
              <a:latin typeface="+mn-lt"/>
              <a:ea typeface="+mn-ea"/>
              <a:cs typeface="+mn-cs"/>
            </a:rPr>
            <a:t>« risque aggravé </a:t>
          </a:r>
          <a:r>
            <a:rPr lang="fr-FR" sz="1100">
              <a:solidFill>
                <a:srgbClr val="FF0000"/>
              </a:solidFill>
              <a:effectLst/>
              <a:latin typeface="+mn-lt"/>
              <a:ea typeface="+mn-ea"/>
              <a:cs typeface="+mn-cs"/>
            </a:rPr>
            <a:t>» (rouge) </a:t>
          </a:r>
          <a:r>
            <a:rPr lang="fr-FR" sz="1100">
              <a:solidFill>
                <a:sysClr val="windowText" lastClr="000000"/>
              </a:solidFill>
              <a:effectLst/>
              <a:latin typeface="+mn-lt"/>
              <a:ea typeface="+mn-ea"/>
              <a:cs typeface="+mn-cs"/>
            </a:rPr>
            <a:t>impose une correction rapide liée au non-respect de la réglementation.</a:t>
          </a:r>
          <a:endParaRPr lang="fr-FR">
            <a:solidFill>
              <a:sysClr val="windowText" lastClr="000000"/>
            </a:solidFill>
            <a:effectLst/>
          </a:endParaRPr>
        </a:p>
        <a:p>
          <a:endParaRPr lang="fr-FR" sz="1100">
            <a:solidFill>
              <a:sysClr val="windowText" lastClr="000000"/>
            </a:solidFill>
            <a:effectLst/>
            <a:latin typeface="+mn-lt"/>
            <a:ea typeface="+mn-ea"/>
            <a:cs typeface="+mn-cs"/>
          </a:endParaRPr>
        </a:p>
        <a:p>
          <a:r>
            <a:rPr lang="fr-FR" sz="1100">
              <a:solidFill>
                <a:sysClr val="windowText" lastClr="000000"/>
              </a:solidFill>
              <a:effectLst/>
              <a:latin typeface="+mn-lt"/>
              <a:ea typeface="+mn-ea"/>
              <a:cs typeface="+mn-cs"/>
            </a:rPr>
            <a:t>S'agissant du dépouillement de chaque onglet, il a été fait le choix de la méthode exclusive qui consiste à qualifier le risque global d'un onglet dès la première réponse négative. En effet, une non-conformité réglementaire induit une possible mise en jeu de la responsabilité du gestionnaire public. Enfin, le classeur « AGENT COMPTABLE » synthétise les résultats de tous les onglets, permettant à celui-ci de disposer d'une vision macro du niveau de risque encouru.</a:t>
          </a:r>
          <a:endParaRPr lang="fr-FR">
            <a:solidFill>
              <a:sysClr val="windowText" lastClr="000000"/>
            </a:solidFill>
            <a:effectLst/>
          </a:endParaRPr>
        </a:p>
        <a:p>
          <a:endParaRPr lang="fr-FR" sz="1100">
            <a:solidFill>
              <a:sysClr val="windowText" lastClr="000000"/>
            </a:solidFill>
            <a:effectLst/>
            <a:latin typeface="+mn-lt"/>
            <a:ea typeface="+mn-ea"/>
            <a:cs typeface="+mn-cs"/>
          </a:endParaRPr>
        </a:p>
        <a:p>
          <a:r>
            <a:rPr lang="fr-FR" sz="1100">
              <a:solidFill>
                <a:sysClr val="windowText" lastClr="000000"/>
              </a:solidFill>
              <a:effectLst/>
              <a:latin typeface="+mn-lt"/>
              <a:ea typeface="+mn-ea"/>
              <a:cs typeface="+mn-cs"/>
            </a:rPr>
            <a:t>Par ailleurs, chaque classeur dispose d'un onglet </a:t>
          </a:r>
          <a:r>
            <a:rPr lang="fr-FR" sz="1100" b="1">
              <a:solidFill>
                <a:sysClr val="windowText" lastClr="000000"/>
              </a:solidFill>
              <a:effectLst/>
              <a:latin typeface="+mn-lt"/>
              <a:ea typeface="+mn-ea"/>
              <a:cs typeface="+mn-cs"/>
            </a:rPr>
            <a:t>« Organigramme fonctionnel » </a:t>
          </a:r>
          <a:r>
            <a:rPr lang="fr-FR" sz="1100">
              <a:solidFill>
                <a:sysClr val="windowText" lastClr="000000"/>
              </a:solidFill>
              <a:effectLst/>
              <a:latin typeface="+mn-lt"/>
              <a:ea typeface="+mn-ea"/>
              <a:cs typeface="+mn-cs"/>
            </a:rPr>
            <a:t>qui permet de déterminer concrètement quels agents réalisent les différentes opérations recensées ainsi que ceux en charge des contrôles afférents. A partir des fiches de poste des agents affectés dans leurs services, l'agent</a:t>
          </a:r>
          <a:r>
            <a:rPr lang="fr-FR" sz="1100" baseline="0">
              <a:solidFill>
                <a:sysClr val="windowText" lastClr="000000"/>
              </a:solidFill>
              <a:effectLst/>
              <a:latin typeface="+mn-lt"/>
              <a:ea typeface="+mn-ea"/>
              <a:cs typeface="+mn-cs"/>
            </a:rPr>
            <a:t> comptable</a:t>
          </a:r>
          <a:r>
            <a:rPr lang="fr-FR" sz="1100">
              <a:solidFill>
                <a:sysClr val="windowText" lastClr="000000"/>
              </a:solidFill>
              <a:effectLst/>
              <a:latin typeface="+mn-lt"/>
              <a:ea typeface="+mn-ea"/>
              <a:cs typeface="+mn-cs"/>
            </a:rPr>
            <a:t> pourra ainsi connaître la manière dont est couverte la réalisation des différentes opérations budgétaires ou comptables et des contrôles opérés. De plus, ils pourront vérifier la cohérence entre les missions confiées et les délégations, ainsi que les habilitations informatiques accordées. Par un système de filtres, l'agent comptable pourra vérifier les points de fragilité dans l'organisation de leurs services à travers l’identification d'activités non définies dans les fiches de poste des agents.</a:t>
          </a:r>
        </a:p>
        <a:p>
          <a:endParaRPr lang="fr-FR" sz="1100">
            <a:solidFill>
              <a:sysClr val="windowText" lastClr="000000"/>
            </a:solidFill>
            <a:effectLst/>
            <a:latin typeface="+mn-lt"/>
            <a:ea typeface="+mn-ea"/>
            <a:cs typeface="+mn-cs"/>
          </a:endParaRPr>
        </a:p>
        <a:p>
          <a:r>
            <a:rPr lang="fr-FR" sz="1100">
              <a:solidFill>
                <a:sysClr val="windowText" lastClr="000000"/>
              </a:solidFill>
              <a:effectLst/>
              <a:latin typeface="+mn-lt"/>
              <a:ea typeface="+mn-ea"/>
              <a:cs typeface="+mn-cs"/>
            </a:rPr>
            <a:t>Chaque onglet comporte également une colonne </a:t>
          </a:r>
          <a:r>
            <a:rPr lang="fr-FR" sz="1100" b="1">
              <a:solidFill>
                <a:sysClr val="windowText" lastClr="000000"/>
              </a:solidFill>
              <a:effectLst/>
              <a:latin typeface="+mn-lt"/>
              <a:ea typeface="+mn-ea"/>
              <a:cs typeface="+mn-cs"/>
            </a:rPr>
            <a:t>« Mots clés de l'instruction M99 » </a:t>
          </a:r>
          <a:r>
            <a:rPr lang="fr-FR" sz="1100">
              <a:solidFill>
                <a:sysClr val="windowText" lastClr="000000"/>
              </a:solidFill>
              <a:effectLst/>
              <a:latin typeface="+mn-lt"/>
              <a:ea typeface="+mn-ea"/>
              <a:cs typeface="+mn-cs"/>
            </a:rPr>
            <a:t>qui permet, à partir de la version PDF de l'instruction comptable M99 de retrouver aisément, pour chaque question posée, les références réglementaires. De plus, une colonne </a:t>
          </a:r>
          <a:r>
            <a:rPr lang="fr-FR" sz="1100" b="1">
              <a:solidFill>
                <a:sysClr val="windowText" lastClr="000000"/>
              </a:solidFill>
              <a:effectLst/>
              <a:latin typeface="+mn-lt"/>
              <a:ea typeface="+mn-ea"/>
              <a:cs typeface="+mn-cs"/>
            </a:rPr>
            <a:t>« Rubrique dédiée de l’instruction M99 » </a:t>
          </a:r>
          <a:r>
            <a:rPr lang="fr-FR" sz="1100">
              <a:solidFill>
                <a:sysClr val="windowText" lastClr="000000"/>
              </a:solidFill>
              <a:effectLst/>
              <a:latin typeface="+mn-lt"/>
              <a:ea typeface="+mn-ea"/>
              <a:cs typeface="+mn-cs"/>
            </a:rPr>
            <a:t>permet de se repérer plus aisément dans celle-ci. Enfin, une colonne </a:t>
          </a:r>
          <a:r>
            <a:rPr lang="fr-FR" sz="1100" b="1">
              <a:solidFill>
                <a:sysClr val="windowText" lastClr="000000"/>
              </a:solidFill>
              <a:effectLst/>
              <a:latin typeface="+mn-lt"/>
              <a:ea typeface="+mn-ea"/>
              <a:cs typeface="+mn-cs"/>
            </a:rPr>
            <a:t>« Observations » </a:t>
          </a:r>
          <a:r>
            <a:rPr lang="fr-FR" sz="1100">
              <a:solidFill>
                <a:sysClr val="windowText" lastClr="000000"/>
              </a:solidFill>
              <a:effectLst/>
              <a:latin typeface="+mn-lt"/>
              <a:ea typeface="+mn-ea"/>
              <a:cs typeface="+mn-cs"/>
            </a:rPr>
            <a:t>permet</a:t>
          </a:r>
          <a:r>
            <a:rPr lang="fr-FR" sz="1100" baseline="0">
              <a:solidFill>
                <a:sysClr val="windowText" lastClr="000000"/>
              </a:solidFill>
              <a:effectLst/>
              <a:latin typeface="+mn-lt"/>
              <a:ea typeface="+mn-ea"/>
              <a:cs typeface="+mn-cs"/>
            </a:rPr>
            <a:t> à</a:t>
          </a:r>
          <a:r>
            <a:rPr lang="fr-FR" sz="1100">
              <a:solidFill>
                <a:sysClr val="windowText" lastClr="000000"/>
              </a:solidFill>
              <a:effectLst/>
              <a:latin typeface="+mn-lt"/>
              <a:ea typeface="+mn-ea"/>
              <a:cs typeface="+mn-cs"/>
            </a:rPr>
            <a:t> l’agent comptable de renseigner ses annotations.  </a:t>
          </a:r>
          <a:r>
            <a:rPr lang="fr-FR" sz="1100" b="1">
              <a:solidFill>
                <a:sysClr val="windowText" lastClr="000000"/>
              </a:solidFill>
              <a:effectLst/>
              <a:latin typeface="+mn-lt"/>
              <a:ea typeface="+mn-ea"/>
              <a:cs typeface="+mn-cs"/>
            </a:rPr>
            <a:t>Cette expertise de l’organisation et du fonctionnement de la chaîne comptable se veut itérative</a:t>
          </a:r>
          <a:r>
            <a:rPr lang="fr-FR" sz="1100">
              <a:solidFill>
                <a:sysClr val="windowText" lastClr="000000"/>
              </a:solidFill>
              <a:effectLst/>
              <a:latin typeface="+mn-lt"/>
              <a:ea typeface="+mn-ea"/>
              <a:cs typeface="+mn-cs"/>
            </a:rPr>
            <a:t>. A l’issue d’une période à déterminer (tous les ans par exemple), il convient de conduire un nouveau diagnostic de la qualité interne comptable pour :</a:t>
          </a:r>
        </a:p>
        <a:p>
          <a:pPr lvl="0"/>
          <a:r>
            <a:rPr lang="fr-FR" sz="1100">
              <a:solidFill>
                <a:sysClr val="windowText" lastClr="000000"/>
              </a:solidFill>
              <a:effectLst/>
              <a:latin typeface="+mn-lt"/>
              <a:ea typeface="+mn-ea"/>
              <a:cs typeface="+mn-cs"/>
            </a:rPr>
            <a:t>- Mesurer les marges de progrès ;</a:t>
          </a:r>
        </a:p>
        <a:p>
          <a:pPr lvl="0"/>
          <a:r>
            <a:rPr lang="fr-FR" sz="1100">
              <a:solidFill>
                <a:sysClr val="windowText" lastClr="000000"/>
              </a:solidFill>
              <a:effectLst/>
              <a:latin typeface="+mn-lt"/>
              <a:ea typeface="+mn-ea"/>
              <a:cs typeface="+mn-cs"/>
            </a:rPr>
            <a:t>- Cartographier les éventuels les nouveaux risques ;</a:t>
          </a:r>
        </a:p>
        <a:p>
          <a:pPr lvl="0"/>
          <a:r>
            <a:rPr lang="fr-FR" sz="1100">
              <a:solidFill>
                <a:sysClr val="windowText" lastClr="000000"/>
              </a:solidFill>
              <a:effectLst/>
              <a:latin typeface="+mn-lt"/>
              <a:ea typeface="+mn-ea"/>
              <a:cs typeface="+mn-cs"/>
            </a:rPr>
            <a:t>- Adapter le plan d’actions. </a:t>
          </a:r>
        </a:p>
        <a:p>
          <a:endParaRPr lang="fr-FR" sz="1100">
            <a:solidFill>
              <a:sysClr val="windowText" lastClr="000000"/>
            </a:solidFill>
          </a:endParaRPr>
        </a:p>
      </xdr:txBody>
    </xdr:sp>
    <xdr:clientData/>
  </xdr:twoCellAnchor>
  <xdr:twoCellAnchor>
    <xdr:from>
      <xdr:col>1</xdr:col>
      <xdr:colOff>44822</xdr:colOff>
      <xdr:row>22</xdr:row>
      <xdr:rowOff>11206</xdr:rowOff>
    </xdr:from>
    <xdr:to>
      <xdr:col>5</xdr:col>
      <xdr:colOff>168087</xdr:colOff>
      <xdr:row>54</xdr:row>
      <xdr:rowOff>11206</xdr:rowOff>
    </xdr:to>
    <xdr:sp macro="" textlink="">
      <xdr:nvSpPr>
        <xdr:cNvPr id="14" name="Rectangle 13">
          <a:extLst>
            <a:ext uri="{FF2B5EF4-FFF2-40B4-BE49-F238E27FC236}">
              <a16:creationId xmlns:a16="http://schemas.microsoft.com/office/drawing/2014/main" id="{1FE4DF05-98CB-41E6-A91F-0C631A05ADA2}"/>
            </a:ext>
          </a:extLst>
        </xdr:cNvPr>
        <xdr:cNvSpPr/>
      </xdr:nvSpPr>
      <xdr:spPr>
        <a:xfrm>
          <a:off x="806822" y="3462618"/>
          <a:ext cx="3171265" cy="5020235"/>
        </a:xfrm>
        <a:prstGeom prst="rect">
          <a:avLst/>
        </a:prstGeom>
        <a:solidFill>
          <a:schemeClr val="accent6">
            <a:lumMod val="20000"/>
            <a:lumOff val="80000"/>
          </a:schemeClr>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fr-FR" sz="1100" b="1">
              <a:solidFill>
                <a:sysClr val="windowText" lastClr="000000"/>
              </a:solidFill>
              <a:effectLst/>
              <a:latin typeface="+mn-lt"/>
              <a:ea typeface="+mn-ea"/>
              <a:cs typeface="+mn-cs"/>
            </a:rPr>
            <a:t>DESCRIPTION</a:t>
          </a:r>
        </a:p>
        <a:p>
          <a:pPr eaLnBrk="1" fontAlgn="auto" latinLnBrk="0" hangingPunct="1"/>
          <a:endParaRPr lang="fr-FR">
            <a:solidFill>
              <a:sysClr val="windowText" lastClr="000000"/>
            </a:solidFill>
            <a:effectLst/>
          </a:endParaRPr>
        </a:p>
        <a:p>
          <a:pPr eaLnBrk="1" fontAlgn="auto" latinLnBrk="0" hangingPunct="1"/>
          <a:r>
            <a:rPr lang="fr-FR" sz="1100">
              <a:solidFill>
                <a:sysClr val="windowText" lastClr="000000"/>
              </a:solidFill>
              <a:effectLst/>
              <a:latin typeface="+mn-lt"/>
              <a:ea typeface="+mn-ea"/>
              <a:cs typeface="+mn-cs"/>
            </a:rPr>
            <a:t>Cet outil permet aux agents comptables d'apprécier les points de vulnérabilité de la chaîne budgétaire et comptable en vue d'en améliorer le fonctionnement. Pour ce faire, il leur appartient de renseigner ce classeur (tableur Excel) qui cartographie les risques potentiellement encourus. Il s'agit d'un outil simple, facile d'utilisation et qui offre un dépouillement instantané. Dans une optique de responsabilisation des acteurs de la chaîne comptable et d’une meilleure appropriation de</a:t>
          </a:r>
          <a:r>
            <a:rPr lang="fr-FR" sz="1100" baseline="0">
              <a:solidFill>
                <a:sysClr val="windowText" lastClr="000000"/>
              </a:solidFill>
              <a:effectLst/>
              <a:latin typeface="+mn-lt"/>
              <a:ea typeface="+mn-ea"/>
              <a:cs typeface="+mn-cs"/>
            </a:rPr>
            <a:t> la réglementation afférente</a:t>
          </a:r>
          <a:r>
            <a:rPr lang="fr-FR" sz="1100">
              <a:solidFill>
                <a:sysClr val="windowText" lastClr="000000"/>
              </a:solidFill>
              <a:effectLst/>
              <a:latin typeface="+mn-lt"/>
              <a:ea typeface="+mn-ea"/>
              <a:cs typeface="+mn-cs"/>
            </a:rPr>
            <a:t>, il est recommandé de réaliser ce travail de manière collégiale avec les personnels concernés.</a:t>
          </a:r>
          <a:endParaRPr lang="fr-FR">
            <a:solidFill>
              <a:sysClr val="windowText" lastClr="000000"/>
            </a:solidFill>
            <a:effectLst/>
          </a:endParaRPr>
        </a:p>
        <a:p>
          <a:endParaRPr lang="fr-FR" sz="1100">
            <a:solidFill>
              <a:sysClr val="windowText" lastClr="000000"/>
            </a:solidFill>
            <a:effectLst/>
            <a:latin typeface="+mn-lt"/>
            <a:ea typeface="+mn-ea"/>
            <a:cs typeface="+mn-cs"/>
          </a:endParaRPr>
        </a:p>
        <a:p>
          <a:r>
            <a:rPr lang="fr-FR" sz="1100">
              <a:solidFill>
                <a:sysClr val="windowText" lastClr="000000"/>
              </a:solidFill>
              <a:effectLst/>
              <a:latin typeface="+mn-lt"/>
              <a:ea typeface="+mn-ea"/>
              <a:cs typeface="+mn-cs"/>
            </a:rPr>
            <a:t>Le présent classeur "</a:t>
          </a:r>
          <a:r>
            <a:rPr lang="fr-FR" sz="1100" baseline="0">
              <a:solidFill>
                <a:sysClr val="windowText" lastClr="000000"/>
              </a:solidFill>
              <a:effectLst/>
              <a:latin typeface="+mn-lt"/>
              <a:ea typeface="+mn-ea"/>
              <a:cs typeface="+mn-cs"/>
            </a:rPr>
            <a:t> Agent comptable Cocwinelle 2026 "</a:t>
          </a:r>
          <a:r>
            <a:rPr lang="fr-FR" sz="1100">
              <a:solidFill>
                <a:sysClr val="windowText" lastClr="000000"/>
              </a:solidFill>
              <a:effectLst/>
              <a:latin typeface="+mn-lt"/>
              <a:ea typeface="+mn-ea"/>
              <a:cs typeface="+mn-cs"/>
            </a:rPr>
            <a:t> ( XLSX) est composé de 10 onglets thématiques déclinés en 113 questions :</a:t>
          </a:r>
          <a:endParaRPr lang="fr-FR">
            <a:solidFill>
              <a:sysClr val="windowText" lastClr="000000"/>
            </a:solidFill>
            <a:effectLst/>
          </a:endParaRPr>
        </a:p>
        <a:p>
          <a:r>
            <a:rPr lang="fr-FR" sz="1100">
              <a:solidFill>
                <a:sysClr val="windowText" lastClr="000000"/>
              </a:solidFill>
              <a:effectLst/>
              <a:latin typeface="+mn-lt"/>
              <a:ea typeface="+mn-ea"/>
              <a:cs typeface="+mn-cs"/>
            </a:rPr>
            <a:t>   * Organisation : 7 questions</a:t>
          </a:r>
          <a:endParaRPr lang="fr-FR">
            <a:solidFill>
              <a:sysClr val="windowText" lastClr="000000"/>
            </a:solidFill>
            <a:effectLst/>
          </a:endParaRPr>
        </a:p>
        <a:p>
          <a:r>
            <a:rPr lang="fr-FR" sz="1100">
              <a:solidFill>
                <a:sysClr val="windowText" lastClr="000000"/>
              </a:solidFill>
              <a:effectLst/>
              <a:latin typeface="+mn-lt"/>
              <a:ea typeface="+mn-ea"/>
              <a:cs typeface="+mn-cs"/>
            </a:rPr>
            <a:t>   * Recouvrement : 21 questions</a:t>
          </a:r>
          <a:endParaRPr lang="fr-FR">
            <a:solidFill>
              <a:sysClr val="windowText" lastClr="000000"/>
            </a:solidFill>
            <a:effectLst/>
          </a:endParaRPr>
        </a:p>
        <a:p>
          <a:r>
            <a:rPr lang="fr-FR" sz="1100">
              <a:solidFill>
                <a:sysClr val="windowText" lastClr="000000"/>
              </a:solidFill>
              <a:effectLst/>
              <a:latin typeface="+mn-lt"/>
              <a:ea typeface="+mn-ea"/>
              <a:cs typeface="+mn-cs"/>
            </a:rPr>
            <a:t>   * Paiements : 10 questions</a:t>
          </a:r>
          <a:endParaRPr lang="fr-FR">
            <a:solidFill>
              <a:sysClr val="windowText" lastClr="000000"/>
            </a:solidFill>
            <a:effectLst/>
          </a:endParaRPr>
        </a:p>
        <a:p>
          <a:r>
            <a:rPr lang="fr-FR" sz="1100" baseline="0">
              <a:solidFill>
                <a:sysClr val="windowText" lastClr="000000"/>
              </a:solidFill>
              <a:effectLst/>
              <a:latin typeface="+mn-lt"/>
              <a:ea typeface="+mn-ea"/>
              <a:cs typeface="+mn-cs"/>
            </a:rPr>
            <a:t>   * </a:t>
          </a:r>
          <a:r>
            <a:rPr lang="fr-FR" sz="1100">
              <a:solidFill>
                <a:sysClr val="windowText" lastClr="000000"/>
              </a:solidFill>
              <a:effectLst/>
              <a:latin typeface="+mn-lt"/>
              <a:ea typeface="+mn-ea"/>
              <a:cs typeface="+mn-cs"/>
            </a:rPr>
            <a:t>Trésor : 14 questions</a:t>
          </a:r>
          <a:endParaRPr lang="fr-FR">
            <a:solidFill>
              <a:sysClr val="windowText" lastClr="000000"/>
            </a:solidFill>
            <a:effectLst/>
          </a:endParaRPr>
        </a:p>
        <a:p>
          <a:r>
            <a:rPr lang="fr-FR" sz="1100">
              <a:solidFill>
                <a:sysClr val="windowText" lastClr="000000"/>
              </a:solidFill>
              <a:effectLst/>
              <a:latin typeface="+mn-lt"/>
              <a:ea typeface="+mn-ea"/>
              <a:cs typeface="+mn-cs"/>
            </a:rPr>
            <a:t>   * Patrimoine : 10 questions</a:t>
          </a:r>
          <a:endParaRPr lang="fr-FR">
            <a:solidFill>
              <a:sysClr val="windowText" lastClr="000000"/>
            </a:solidFill>
            <a:effectLst/>
          </a:endParaRPr>
        </a:p>
        <a:p>
          <a:r>
            <a:rPr lang="fr-FR" sz="1100">
              <a:solidFill>
                <a:sysClr val="windowText" lastClr="000000"/>
              </a:solidFill>
              <a:effectLst/>
              <a:latin typeface="+mn-lt"/>
              <a:ea typeface="+mn-ea"/>
              <a:cs typeface="+mn-cs"/>
            </a:rPr>
            <a:t>   * Stocks : 8 questions</a:t>
          </a:r>
          <a:endParaRPr lang="fr-FR">
            <a:solidFill>
              <a:sysClr val="windowText" lastClr="000000"/>
            </a:solidFill>
            <a:effectLst/>
          </a:endParaRPr>
        </a:p>
        <a:p>
          <a:r>
            <a:rPr lang="fr-FR" sz="1100">
              <a:solidFill>
                <a:sysClr val="windowText" lastClr="000000"/>
              </a:solidFill>
              <a:effectLst/>
              <a:latin typeface="+mn-lt"/>
              <a:ea typeface="+mn-ea"/>
              <a:cs typeface="+mn-cs"/>
            </a:rPr>
            <a:t>   * Régies : 14 questions</a:t>
          </a:r>
          <a:endParaRPr lang="fr-FR">
            <a:solidFill>
              <a:sysClr val="windowText" lastClr="000000"/>
            </a:solidFill>
            <a:effectLst/>
          </a:endParaRPr>
        </a:p>
        <a:p>
          <a:r>
            <a:rPr lang="fr-FR" sz="1100">
              <a:solidFill>
                <a:sysClr val="windowText" lastClr="000000"/>
              </a:solidFill>
              <a:effectLst/>
              <a:latin typeface="+mn-lt"/>
              <a:ea typeface="+mn-ea"/>
              <a:cs typeface="+mn-cs"/>
            </a:rPr>
            <a:t>   * Payes : 9 questions</a:t>
          </a:r>
          <a:endParaRPr lang="fr-FR">
            <a:solidFill>
              <a:sysClr val="windowText" lastClr="000000"/>
            </a:solidFill>
            <a:effectLst/>
          </a:endParaRPr>
        </a:p>
        <a:p>
          <a:r>
            <a:rPr lang="fr-FR" sz="1100">
              <a:solidFill>
                <a:sysClr val="windowText" lastClr="000000"/>
              </a:solidFill>
              <a:effectLst/>
              <a:latin typeface="+mn-lt"/>
              <a:ea typeface="+mn-ea"/>
              <a:cs typeface="+mn-cs"/>
            </a:rPr>
            <a:t>   * Comptabilité générale : 15 questions</a:t>
          </a:r>
          <a:endParaRPr lang="fr-FR">
            <a:solidFill>
              <a:sysClr val="windowText" lastClr="000000"/>
            </a:solidFill>
            <a:effectLst/>
          </a:endParaRPr>
        </a:p>
        <a:p>
          <a:r>
            <a:rPr lang="fr-FR" sz="1100">
              <a:solidFill>
                <a:sysClr val="windowText" lastClr="000000"/>
              </a:solidFill>
              <a:effectLst/>
              <a:latin typeface="+mn-lt"/>
              <a:ea typeface="+mn-ea"/>
              <a:cs typeface="+mn-cs"/>
            </a:rPr>
            <a:t>   * TVA : 5 questions</a:t>
          </a:r>
          <a:endParaRPr lang="fr-FR">
            <a:solidFill>
              <a:sysClr val="windowText" lastClr="000000"/>
            </a:solidFill>
            <a:effectLst/>
          </a:endParaRPr>
        </a:p>
        <a:p>
          <a:pPr algn="l"/>
          <a:endParaRPr lang="fr-FR" sz="1100"/>
        </a:p>
      </xdr:txBody>
    </xdr:sp>
    <xdr:clientData/>
  </xdr:twoCellAnchor>
  <xdr:twoCellAnchor>
    <xdr:from>
      <xdr:col>1</xdr:col>
      <xdr:colOff>44824</xdr:colOff>
      <xdr:row>54</xdr:row>
      <xdr:rowOff>112059</xdr:rowOff>
    </xdr:from>
    <xdr:to>
      <xdr:col>17</xdr:col>
      <xdr:colOff>0</xdr:colOff>
      <xdr:row>56</xdr:row>
      <xdr:rowOff>145676</xdr:rowOff>
    </xdr:to>
    <xdr:sp macro="" textlink="">
      <xdr:nvSpPr>
        <xdr:cNvPr id="15" name="Rectangle : coins arrondis 14">
          <a:extLst>
            <a:ext uri="{FF2B5EF4-FFF2-40B4-BE49-F238E27FC236}">
              <a16:creationId xmlns:a16="http://schemas.microsoft.com/office/drawing/2014/main" id="{6603EB5E-23E8-4B4F-84B9-EB94159238F5}"/>
            </a:ext>
          </a:extLst>
        </xdr:cNvPr>
        <xdr:cNvSpPr/>
      </xdr:nvSpPr>
      <xdr:spPr>
        <a:xfrm>
          <a:off x="806824" y="8583706"/>
          <a:ext cx="12147176" cy="347382"/>
        </a:xfrm>
        <a:prstGeom prst="roundRect">
          <a:avLst/>
        </a:prstGeom>
        <a:solidFill>
          <a:schemeClr val="accent5">
            <a:lumMod val="20000"/>
            <a:lumOff val="80000"/>
          </a:schemeClr>
        </a:solidFill>
        <a:ln w="19050">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100" b="1">
              <a:solidFill>
                <a:sysClr val="windowText" lastClr="000000"/>
              </a:solidFill>
            </a:rPr>
            <a:t>Spécifications techniques essentielles à respecter</a:t>
          </a:r>
        </a:p>
      </xdr:txBody>
    </xdr:sp>
    <xdr:clientData/>
  </xdr:twoCellAnchor>
  <xdr:twoCellAnchor>
    <xdr:from>
      <xdr:col>1</xdr:col>
      <xdr:colOff>44824</xdr:colOff>
      <xdr:row>57</xdr:row>
      <xdr:rowOff>89647</xdr:rowOff>
    </xdr:from>
    <xdr:to>
      <xdr:col>16</xdr:col>
      <xdr:colOff>739588</xdr:colOff>
      <xdr:row>61</xdr:row>
      <xdr:rowOff>145676</xdr:rowOff>
    </xdr:to>
    <xdr:sp macro="" textlink="">
      <xdr:nvSpPr>
        <xdr:cNvPr id="16" name="Rectangle 15">
          <a:extLst>
            <a:ext uri="{FF2B5EF4-FFF2-40B4-BE49-F238E27FC236}">
              <a16:creationId xmlns:a16="http://schemas.microsoft.com/office/drawing/2014/main" id="{5F53C42F-9CD7-486C-A09E-1C6744EE9B75}"/>
            </a:ext>
          </a:extLst>
        </xdr:cNvPr>
        <xdr:cNvSpPr/>
      </xdr:nvSpPr>
      <xdr:spPr>
        <a:xfrm>
          <a:off x="806824" y="9031941"/>
          <a:ext cx="12124764" cy="683559"/>
        </a:xfrm>
        <a:prstGeom prst="rect">
          <a:avLst/>
        </a:prstGeom>
        <a:solidFill>
          <a:schemeClr val="accent5">
            <a:lumMod val="20000"/>
            <a:lumOff val="80000"/>
          </a:schemeClr>
        </a:solidFill>
        <a:ln w="19050">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fr-FR" sz="1100" b="1" i="0" baseline="0">
              <a:solidFill>
                <a:sysClr val="windowText" lastClr="000000"/>
              </a:solidFill>
              <a:effectLst/>
              <a:latin typeface="+mn-lt"/>
              <a:ea typeface="+mn-ea"/>
              <a:cs typeface="+mn-cs"/>
            </a:rPr>
            <a:t>Pour le bon fonctionnement du tableur "AGENT COMPTABLE", il est essentiel de respecter les préconisations suivantes :</a:t>
          </a:r>
          <a:endParaRPr lang="fr-FR">
            <a:solidFill>
              <a:sysClr val="windowText" lastClr="000000"/>
            </a:solidFill>
            <a:effectLst/>
          </a:endParaRPr>
        </a:p>
        <a:p>
          <a:pPr rtl="0"/>
          <a:r>
            <a:rPr lang="fr-FR" sz="1100" b="0" i="0" u="sng" baseline="0">
              <a:solidFill>
                <a:sysClr val="windowText" lastClr="000000"/>
              </a:solidFill>
              <a:effectLst/>
              <a:latin typeface="+mn-lt"/>
              <a:ea typeface="+mn-ea"/>
              <a:cs typeface="+mn-cs"/>
            </a:rPr>
            <a:t>Version du logiciel :</a:t>
          </a:r>
          <a:endParaRPr lang="fr-FR">
            <a:solidFill>
              <a:sysClr val="windowText" lastClr="000000"/>
            </a:solidFill>
            <a:effectLst/>
          </a:endParaRPr>
        </a:p>
        <a:p>
          <a:pPr rtl="0"/>
          <a:r>
            <a:rPr lang="fr-FR" sz="1100" b="0" i="0" baseline="0">
              <a:solidFill>
                <a:sysClr val="windowText" lastClr="000000"/>
              </a:solidFill>
              <a:effectLst/>
              <a:latin typeface="+mn-lt"/>
              <a:ea typeface="+mn-ea"/>
              <a:cs typeface="+mn-cs"/>
            </a:rPr>
            <a:t> - Pour le bon fonctionnement du tableur, l'utilisation de MICROSOFT EXCEL au format .XLSX est préconisée</a:t>
          </a:r>
          <a:endParaRPr lang="fr-FR">
            <a:solidFill>
              <a:sysClr val="windowText" lastClr="000000"/>
            </a:solidFill>
            <a:effectLst/>
          </a:endParaRPr>
        </a:p>
        <a:p>
          <a:pPr algn="l"/>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SA/0_IEA/29-Auto%20diagnostic%20de%20la%20qualit&#233;%20comptable%20des%20EPLEFPA/CLASSEUR%20ORDONNATEUR%20AGENT%20COMPTABLE/Tableur_ordo201707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explicative"/>
      <sheetName val="ORDO"/>
      <sheetName val="Organisation"/>
      <sheetName val="Budget"/>
      <sheetName val="Dépenses"/>
      <sheetName val="Recettes"/>
      <sheetName val="Patrimoine"/>
      <sheetName val="Stocks"/>
      <sheetName val="Régies"/>
      <sheetName val="Personnels budget"/>
      <sheetName val="Voyages d'études"/>
      <sheetName val="Organigramme fonctionnel"/>
      <sheetName val="Feuil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OUI</v>
          </cell>
        </row>
        <row r="2">
          <cell r="A2" t="str">
            <v>NON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I41"/>
  <sheetViews>
    <sheetView showGridLines="0" tabSelected="1" zoomScaleNormal="100" workbookViewId="0"/>
  </sheetViews>
  <sheetFormatPr baseColWidth="10" defaultRowHeight="12.75" x14ac:dyDescent="0.2"/>
  <sheetData>
    <row r="41" spans="9:9" x14ac:dyDescent="0.2">
      <c r="I41" s="15"/>
    </row>
  </sheetData>
  <sheetProtection algorithmName="SHA-512" hashValue="thAd8yqH/Wipm4vLpgg8yr1WJ/jSlaDfuchANyiJN520f/WpmWyxzOKLxK6UYLLELiOCqtrjVfX3/y5/vrAE9g==" saltValue="eo+KJHhZqALr1k7UDMsZug==" spinCount="100000" sheet="1" objects="1" scenarios="1" selectLockedCells="1" selectUnlockedCells="1"/>
  <phoneticPr fontId="1" type="noConversion"/>
  <pageMargins left="0.78740157499999996" right="0.78740157499999996" top="0.984251969" bottom="0.984251969" header="0.4921259845" footer="0.4921259845"/>
  <pageSetup paperSize="9" scale="54" orientation="landscape"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17"/>
  <sheetViews>
    <sheetView zoomScaleNormal="100" workbookViewId="0">
      <selection activeCell="B3" sqref="B3"/>
    </sheetView>
  </sheetViews>
  <sheetFormatPr baseColWidth="10" defaultColWidth="11.42578125" defaultRowHeight="15.75" x14ac:dyDescent="0.25"/>
  <cols>
    <col min="1" max="1" width="70.7109375" style="9" customWidth="1"/>
    <col min="2" max="2" width="21.7109375" style="1" bestFit="1" customWidth="1"/>
    <col min="3" max="4" width="11.42578125" style="2" hidden="1" customWidth="1"/>
    <col min="5" max="5" width="32.5703125" style="20" bestFit="1" customWidth="1"/>
    <col min="6" max="6" width="32.5703125" style="18" customWidth="1"/>
    <col min="7" max="7" width="50.7109375" style="74" customWidth="1"/>
    <col min="8" max="8" width="0" style="1" hidden="1" customWidth="1"/>
    <col min="9" max="16384" width="11.42578125" style="1"/>
  </cols>
  <sheetData>
    <row r="1" spans="1:8" s="12" customFormat="1" ht="37.5" x14ac:dyDescent="0.2">
      <c r="A1" s="24" t="s">
        <v>60</v>
      </c>
      <c r="B1" s="24" t="s">
        <v>386</v>
      </c>
      <c r="C1" s="32" t="s">
        <v>0</v>
      </c>
      <c r="D1" s="32" t="s">
        <v>1</v>
      </c>
      <c r="E1" s="24" t="s">
        <v>6</v>
      </c>
      <c r="F1" s="33" t="s">
        <v>158</v>
      </c>
      <c r="G1" s="24" t="s">
        <v>117</v>
      </c>
      <c r="H1" s="22"/>
    </row>
    <row r="2" spans="1:8" s="10" customFormat="1" x14ac:dyDescent="0.25">
      <c r="A2" s="75" t="s">
        <v>44</v>
      </c>
      <c r="B2" s="91"/>
      <c r="C2" s="44"/>
      <c r="D2" s="44"/>
      <c r="E2" s="37"/>
      <c r="F2" s="58"/>
      <c r="G2" s="45"/>
    </row>
    <row r="3" spans="1:8" s="10" customFormat="1" x14ac:dyDescent="0.2">
      <c r="A3" s="45" t="s">
        <v>144</v>
      </c>
      <c r="B3" s="92" t="s">
        <v>1</v>
      </c>
      <c r="C3" s="35"/>
      <c r="D3" s="36"/>
      <c r="E3" s="37" t="s">
        <v>65</v>
      </c>
      <c r="F3" s="38"/>
      <c r="G3" s="94"/>
      <c r="H3" s="10">
        <f>IF(B3="OUI",0,1)</f>
        <v>1</v>
      </c>
    </row>
    <row r="4" spans="1:8" s="10" customFormat="1" ht="31.5" x14ac:dyDescent="0.25">
      <c r="A4" s="45" t="s">
        <v>143</v>
      </c>
      <c r="B4" s="91"/>
      <c r="C4" s="46"/>
      <c r="D4" s="46"/>
      <c r="E4" s="37"/>
      <c r="F4" s="38"/>
      <c r="G4" s="45"/>
      <c r="H4" s="110"/>
    </row>
    <row r="5" spans="1:8" s="10" customFormat="1" ht="47.25" x14ac:dyDescent="0.2">
      <c r="A5" s="45" t="s">
        <v>387</v>
      </c>
      <c r="B5" s="92" t="s">
        <v>1</v>
      </c>
      <c r="C5" s="35"/>
      <c r="D5" s="48"/>
      <c r="E5" s="37" t="s">
        <v>304</v>
      </c>
      <c r="F5" s="38" t="s">
        <v>239</v>
      </c>
      <c r="G5" s="94"/>
      <c r="H5" s="10">
        <f>IF(B5="OUI",0,50)</f>
        <v>50</v>
      </c>
    </row>
    <row r="6" spans="1:8" s="10" customFormat="1" x14ac:dyDescent="0.2">
      <c r="A6" s="45" t="s">
        <v>388</v>
      </c>
      <c r="B6" s="92" t="s">
        <v>1</v>
      </c>
      <c r="C6" s="35"/>
      <c r="D6" s="48"/>
      <c r="E6" s="37" t="s">
        <v>305</v>
      </c>
      <c r="F6" s="38" t="s">
        <v>239</v>
      </c>
      <c r="G6" s="94"/>
      <c r="H6" s="10">
        <f t="shared" ref="H6:H8" si="0">IF(B6="OUI",0,50)</f>
        <v>50</v>
      </c>
    </row>
    <row r="7" spans="1:8" s="10" customFormat="1" x14ac:dyDescent="0.2">
      <c r="A7" s="45" t="s">
        <v>389</v>
      </c>
      <c r="B7" s="92" t="s">
        <v>1</v>
      </c>
      <c r="C7" s="35"/>
      <c r="D7" s="48"/>
      <c r="E7" s="37" t="s">
        <v>305</v>
      </c>
      <c r="F7" s="38" t="s">
        <v>239</v>
      </c>
      <c r="G7" s="94"/>
      <c r="H7" s="10">
        <f t="shared" si="0"/>
        <v>50</v>
      </c>
    </row>
    <row r="8" spans="1:8" s="10" customFormat="1" x14ac:dyDescent="0.2">
      <c r="A8" s="45" t="s">
        <v>390</v>
      </c>
      <c r="B8" s="92" t="s">
        <v>1</v>
      </c>
      <c r="C8" s="35"/>
      <c r="D8" s="48"/>
      <c r="E8" s="37" t="s">
        <v>305</v>
      </c>
      <c r="F8" s="38" t="s">
        <v>239</v>
      </c>
      <c r="G8" s="94"/>
      <c r="H8" s="10">
        <f t="shared" si="0"/>
        <v>50</v>
      </c>
    </row>
    <row r="9" spans="1:8" s="10" customFormat="1" x14ac:dyDescent="0.25">
      <c r="A9" s="45" t="s">
        <v>129</v>
      </c>
      <c r="B9" s="91"/>
      <c r="C9" s="46"/>
      <c r="D9" s="46"/>
      <c r="E9" s="37"/>
      <c r="F9" s="38"/>
      <c r="G9" s="45"/>
      <c r="H9" s="110"/>
    </row>
    <row r="10" spans="1:8" s="10" customFormat="1" x14ac:dyDescent="0.2">
      <c r="A10" s="45" t="s">
        <v>391</v>
      </c>
      <c r="B10" s="92" t="s">
        <v>1</v>
      </c>
      <c r="C10" s="35"/>
      <c r="D10" s="36"/>
      <c r="E10" s="37" t="s">
        <v>65</v>
      </c>
      <c r="F10" s="38"/>
      <c r="G10" s="94"/>
      <c r="H10" s="10">
        <f t="shared" ref="H4:H14" si="1">IF(B10="OUI",0,1)</f>
        <v>1</v>
      </c>
    </row>
    <row r="11" spans="1:8" s="10" customFormat="1" x14ac:dyDescent="0.2">
      <c r="A11" s="45" t="s">
        <v>392</v>
      </c>
      <c r="B11" s="92" t="s">
        <v>1</v>
      </c>
      <c r="C11" s="35"/>
      <c r="D11" s="36"/>
      <c r="E11" s="37" t="s">
        <v>65</v>
      </c>
      <c r="F11" s="38"/>
      <c r="G11" s="94"/>
      <c r="H11" s="10">
        <f t="shared" si="1"/>
        <v>1</v>
      </c>
    </row>
    <row r="12" spans="1:8" s="10" customFormat="1" ht="47.25" x14ac:dyDescent="0.2">
      <c r="A12" s="45" t="s">
        <v>393</v>
      </c>
      <c r="B12" s="92" t="s">
        <v>1</v>
      </c>
      <c r="C12" s="35"/>
      <c r="D12" s="36"/>
      <c r="E12" s="37" t="s">
        <v>306</v>
      </c>
      <c r="F12" s="38" t="s">
        <v>307</v>
      </c>
      <c r="G12" s="94"/>
      <c r="H12" s="10">
        <f t="shared" si="1"/>
        <v>1</v>
      </c>
    </row>
    <row r="13" spans="1:8" s="10" customFormat="1" x14ac:dyDescent="0.25">
      <c r="A13" s="75" t="s">
        <v>45</v>
      </c>
      <c r="B13" s="91"/>
      <c r="C13" s="46"/>
      <c r="D13" s="44"/>
      <c r="E13" s="37"/>
      <c r="F13" s="38"/>
      <c r="G13" s="45"/>
      <c r="H13" s="110"/>
    </row>
    <row r="14" spans="1:8" s="10" customFormat="1" ht="16.5" thickBot="1" x14ac:dyDescent="0.25">
      <c r="A14" s="45" t="s">
        <v>46</v>
      </c>
      <c r="B14" s="92" t="s">
        <v>1</v>
      </c>
      <c r="C14" s="35"/>
      <c r="D14" s="36"/>
      <c r="E14" s="37" t="s">
        <v>65</v>
      </c>
      <c r="F14" s="38"/>
      <c r="G14" s="94"/>
      <c r="H14" s="10">
        <f t="shared" si="1"/>
        <v>1</v>
      </c>
    </row>
    <row r="15" spans="1:8" hidden="1" x14ac:dyDescent="0.25">
      <c r="A15" s="78" t="s">
        <v>394</v>
      </c>
      <c r="B15" s="7">
        <f>COUNTIF($B$3:$B$14,"NON")</f>
        <v>9</v>
      </c>
    </row>
    <row r="16" spans="1:8" hidden="1" x14ac:dyDescent="0.25">
      <c r="A16" s="78" t="s">
        <v>395</v>
      </c>
      <c r="B16" s="7">
        <f>COUNTIF($B$3:$B$14,"OUI")</f>
        <v>0</v>
      </c>
    </row>
    <row r="17" spans="1:8" ht="16.5" thickBot="1" x14ac:dyDescent="0.3">
      <c r="A17" s="113" t="s">
        <v>397</v>
      </c>
      <c r="B17" s="103" t="str">
        <f>IF(H17&gt;=50,"RISQUE AGGRAVE",IF(H17=0,"RISQUE MAITRISE","RISQUE MODERE"))</f>
        <v>RISQUE AGGRAVE</v>
      </c>
      <c r="H17" s="1">
        <f>SUM(H3:H14)</f>
        <v>205</v>
      </c>
    </row>
  </sheetData>
  <sheetProtection algorithmName="SHA-512" hashValue="XTXbaE2jUss/owJGJUAjtqkOkYLh4Sy994yx3jkPwj/6fybqkxCqK5xdn6u1LHpAAJ/xdOXtWkoCe3NsyPX2zw==" saltValue="qDm3ZSl1TEAzAtkItnHdrw==" spinCount="100000" sheet="1" objects="1" scenarios="1" selectLockedCells="1"/>
  <phoneticPr fontId="1" type="noConversion"/>
  <conditionalFormatting sqref="B5:B8">
    <cfRule type="cellIs" dxfId="34" priority="10" operator="equal">
      <formula>"NON"</formula>
    </cfRule>
    <cfRule type="cellIs" dxfId="33" priority="11" operator="equal">
      <formula>"OUI"</formula>
    </cfRule>
  </conditionalFormatting>
  <conditionalFormatting sqref="B3">
    <cfRule type="cellIs" dxfId="32" priority="8" operator="equal">
      <formula>"NON"</formula>
    </cfRule>
    <cfRule type="cellIs" dxfId="31" priority="9" operator="equal">
      <formula>"OUI"</formula>
    </cfRule>
  </conditionalFormatting>
  <conditionalFormatting sqref="B10:B12">
    <cfRule type="cellIs" dxfId="30" priority="6" operator="equal">
      <formula>"NON"</formula>
    </cfRule>
    <cfRule type="cellIs" dxfId="29" priority="7" operator="equal">
      <formula>"OUI"</formula>
    </cfRule>
  </conditionalFormatting>
  <conditionalFormatting sqref="B14">
    <cfRule type="cellIs" dxfId="28" priority="4" operator="equal">
      <formula>"NON"</formula>
    </cfRule>
    <cfRule type="cellIs" dxfId="27" priority="5" operator="equal">
      <formula>"OUI"</formula>
    </cfRule>
  </conditionalFormatting>
  <conditionalFormatting sqref="B17">
    <cfRule type="containsText" dxfId="26" priority="1" operator="containsText" text="MAITRISE">
      <formula>NOT(ISERROR(SEARCH("MAITRISE",B17)))</formula>
    </cfRule>
    <cfRule type="containsText" dxfId="25" priority="2" operator="containsText" text="AGGRAVE">
      <formula>NOT(ISERROR(SEARCH("AGGRAVE",B17)))</formula>
    </cfRule>
    <cfRule type="containsText" dxfId="24" priority="3" operator="containsText" text="MODERE">
      <formula>NOT(ISERROR(SEARCH("MODERE",B17)))</formula>
    </cfRule>
  </conditionalFormatting>
  <pageMargins left="0.78740157499999996" right="0.78740157499999996" top="0.984251969" bottom="0.984251969" header="0.4921259845" footer="0.4921259845"/>
  <pageSetup paperSize="9" scale="69"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FF158061-ED8E-4FBE-BC2E-08181C86FEDA}">
          <x14:formula1>
            <xm:f>Feuil1!$A$2:$A$3</xm:f>
          </x14:formula1>
          <xm:sqref>B5:B8 B3 B10:B12 B14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22"/>
  <sheetViews>
    <sheetView workbookViewId="0">
      <selection activeCell="B3" sqref="B3"/>
    </sheetView>
  </sheetViews>
  <sheetFormatPr baseColWidth="10" defaultColWidth="11.42578125" defaultRowHeight="15.75" x14ac:dyDescent="0.25"/>
  <cols>
    <col min="1" max="1" width="70.7109375" style="9" customWidth="1"/>
    <col min="2" max="2" width="21.85546875" style="1" bestFit="1" customWidth="1"/>
    <col min="3" max="4" width="11.42578125" style="2" hidden="1" customWidth="1"/>
    <col min="5" max="5" width="32.5703125" style="20" bestFit="1" customWidth="1"/>
    <col min="6" max="6" width="32.5703125" style="18" customWidth="1"/>
    <col min="7" max="7" width="50.7109375" style="74" customWidth="1"/>
    <col min="8" max="8" width="0" style="1" hidden="1" customWidth="1"/>
    <col min="9" max="16384" width="11.42578125" style="1"/>
  </cols>
  <sheetData>
    <row r="1" spans="1:8" s="12" customFormat="1" ht="37.5" x14ac:dyDescent="0.2">
      <c r="A1" s="24" t="s">
        <v>61</v>
      </c>
      <c r="B1" s="24" t="s">
        <v>386</v>
      </c>
      <c r="C1" s="32" t="s">
        <v>0</v>
      </c>
      <c r="D1" s="32" t="s">
        <v>1</v>
      </c>
      <c r="E1" s="24" t="s">
        <v>6</v>
      </c>
      <c r="F1" s="33" t="s">
        <v>158</v>
      </c>
      <c r="G1" s="24" t="s">
        <v>117</v>
      </c>
    </row>
    <row r="2" spans="1:8" s="10" customFormat="1" x14ac:dyDescent="0.25">
      <c r="A2" s="75" t="s">
        <v>47</v>
      </c>
      <c r="B2" s="91"/>
      <c r="C2" s="44"/>
      <c r="D2" s="44"/>
      <c r="E2" s="37"/>
      <c r="F2" s="58"/>
      <c r="G2" s="45"/>
    </row>
    <row r="3" spans="1:8" s="10" customFormat="1" ht="31.5" x14ac:dyDescent="0.2">
      <c r="A3" s="45" t="s">
        <v>49</v>
      </c>
      <c r="B3" s="92" t="s">
        <v>1</v>
      </c>
      <c r="C3" s="35"/>
      <c r="D3" s="36"/>
      <c r="E3" s="37" t="s">
        <v>68</v>
      </c>
      <c r="F3" s="38" t="s">
        <v>240</v>
      </c>
      <c r="G3" s="94"/>
      <c r="H3" s="10">
        <f>IF(B3="OUI",0,1)</f>
        <v>1</v>
      </c>
    </row>
    <row r="4" spans="1:8" s="10" customFormat="1" ht="31.5" x14ac:dyDescent="0.2">
      <c r="A4" s="45" t="s">
        <v>275</v>
      </c>
      <c r="B4" s="92" t="s">
        <v>1</v>
      </c>
      <c r="C4" s="35"/>
      <c r="D4" s="36"/>
      <c r="E4" s="37" t="s">
        <v>68</v>
      </c>
      <c r="F4" s="38" t="s">
        <v>240</v>
      </c>
      <c r="G4" s="94"/>
      <c r="H4" s="10">
        <f t="shared" ref="H4:H21" si="0">IF(B4="OUI",0,1)</f>
        <v>1</v>
      </c>
    </row>
    <row r="5" spans="1:8" s="10" customFormat="1" x14ac:dyDescent="0.2">
      <c r="A5" s="42" t="s">
        <v>48</v>
      </c>
      <c r="B5" s="92" t="s">
        <v>1</v>
      </c>
      <c r="C5" s="35"/>
      <c r="D5" s="36"/>
      <c r="E5" s="59"/>
      <c r="F5" s="38"/>
      <c r="G5" s="94"/>
      <c r="H5" s="10">
        <f t="shared" si="0"/>
        <v>1</v>
      </c>
    </row>
    <row r="6" spans="1:8" s="10" customFormat="1" ht="31.5" x14ac:dyDescent="0.2">
      <c r="A6" s="42" t="s">
        <v>276</v>
      </c>
      <c r="B6" s="92" t="s">
        <v>1</v>
      </c>
      <c r="C6" s="35"/>
      <c r="D6" s="36"/>
      <c r="E6" s="37" t="s">
        <v>288</v>
      </c>
      <c r="F6" s="38" t="s">
        <v>241</v>
      </c>
      <c r="G6" s="94"/>
      <c r="H6" s="10">
        <f t="shared" si="0"/>
        <v>1</v>
      </c>
    </row>
    <row r="7" spans="1:8" s="10" customFormat="1" x14ac:dyDescent="0.25">
      <c r="A7" s="75" t="s">
        <v>108</v>
      </c>
      <c r="B7" s="91"/>
      <c r="C7" s="46"/>
      <c r="D7" s="44"/>
      <c r="E7" s="37"/>
      <c r="F7" s="38"/>
      <c r="G7" s="45"/>
      <c r="H7" s="110"/>
    </row>
    <row r="8" spans="1:8" s="10" customFormat="1" ht="31.5" x14ac:dyDescent="0.2">
      <c r="A8" s="45" t="s">
        <v>131</v>
      </c>
      <c r="B8" s="92" t="s">
        <v>1</v>
      </c>
      <c r="C8" s="35"/>
      <c r="D8" s="48"/>
      <c r="E8" s="37" t="s">
        <v>308</v>
      </c>
      <c r="F8" s="38" t="s">
        <v>242</v>
      </c>
      <c r="G8" s="94"/>
      <c r="H8" s="10">
        <f>IF(B8="OUI",0,50)</f>
        <v>50</v>
      </c>
    </row>
    <row r="9" spans="1:8" s="10" customFormat="1" x14ac:dyDescent="0.2">
      <c r="A9" s="45" t="s">
        <v>132</v>
      </c>
      <c r="B9" s="92" t="s">
        <v>1</v>
      </c>
      <c r="C9" s="35"/>
      <c r="D9" s="36"/>
      <c r="E9" s="37" t="s">
        <v>93</v>
      </c>
      <c r="F9" s="38" t="s">
        <v>243</v>
      </c>
      <c r="G9" s="94"/>
      <c r="H9" s="10">
        <f t="shared" si="0"/>
        <v>1</v>
      </c>
    </row>
    <row r="10" spans="1:8" s="10" customFormat="1" ht="31.5" x14ac:dyDescent="0.2">
      <c r="A10" s="45" t="s">
        <v>277</v>
      </c>
      <c r="B10" s="92" t="s">
        <v>1</v>
      </c>
      <c r="C10" s="35"/>
      <c r="D10" s="36"/>
      <c r="E10" s="37" t="s">
        <v>92</v>
      </c>
      <c r="F10" s="38" t="s">
        <v>167</v>
      </c>
      <c r="G10" s="94"/>
      <c r="H10" s="10">
        <f t="shared" si="0"/>
        <v>1</v>
      </c>
    </row>
    <row r="11" spans="1:8" s="10" customFormat="1" ht="47.25" x14ac:dyDescent="0.2">
      <c r="A11" s="45" t="s">
        <v>278</v>
      </c>
      <c r="B11" s="92" t="s">
        <v>1</v>
      </c>
      <c r="C11" s="35"/>
      <c r="D11" s="36"/>
      <c r="E11" s="37" t="s">
        <v>309</v>
      </c>
      <c r="F11" s="38" t="s">
        <v>167</v>
      </c>
      <c r="G11" s="94"/>
      <c r="H11" s="10">
        <f t="shared" si="0"/>
        <v>1</v>
      </c>
    </row>
    <row r="12" spans="1:8" s="10" customFormat="1" ht="31.5" x14ac:dyDescent="0.2">
      <c r="A12" s="45" t="s">
        <v>50</v>
      </c>
      <c r="B12" s="92" t="s">
        <v>1</v>
      </c>
      <c r="C12" s="35"/>
      <c r="D12" s="36"/>
      <c r="E12" s="37" t="s">
        <v>92</v>
      </c>
      <c r="F12" s="38" t="s">
        <v>167</v>
      </c>
      <c r="G12" s="94"/>
      <c r="H12" s="10">
        <f t="shared" si="0"/>
        <v>1</v>
      </c>
    </row>
    <row r="13" spans="1:8" s="10" customFormat="1" x14ac:dyDescent="0.2">
      <c r="A13" s="45" t="s">
        <v>279</v>
      </c>
      <c r="B13" s="92" t="s">
        <v>1</v>
      </c>
      <c r="C13" s="35"/>
      <c r="D13" s="36"/>
      <c r="E13" s="37" t="s">
        <v>94</v>
      </c>
      <c r="F13" s="38"/>
      <c r="G13" s="94"/>
      <c r="H13" s="10">
        <f t="shared" si="0"/>
        <v>1</v>
      </c>
    </row>
    <row r="14" spans="1:8" s="10" customFormat="1" ht="31.5" x14ac:dyDescent="0.2">
      <c r="A14" s="45" t="s">
        <v>280</v>
      </c>
      <c r="B14" s="92" t="s">
        <v>1</v>
      </c>
      <c r="C14" s="35"/>
      <c r="D14" s="36"/>
      <c r="E14" s="37" t="s">
        <v>289</v>
      </c>
      <c r="F14" s="38" t="s">
        <v>246</v>
      </c>
      <c r="G14" s="94"/>
      <c r="H14" s="10">
        <f t="shared" si="0"/>
        <v>1</v>
      </c>
    </row>
    <row r="15" spans="1:8" s="10" customFormat="1" x14ac:dyDescent="0.25">
      <c r="A15" s="75" t="s">
        <v>281</v>
      </c>
      <c r="B15" s="91"/>
      <c r="C15" s="44"/>
      <c r="D15" s="44"/>
      <c r="E15" s="37"/>
      <c r="F15" s="38"/>
      <c r="G15" s="45"/>
      <c r="H15" s="110"/>
    </row>
    <row r="16" spans="1:8" s="10" customFormat="1" ht="63" x14ac:dyDescent="0.2">
      <c r="A16" s="45" t="s">
        <v>282</v>
      </c>
      <c r="B16" s="92" t="s">
        <v>1</v>
      </c>
      <c r="C16" s="35"/>
      <c r="D16" s="47"/>
      <c r="E16" s="37" t="s">
        <v>311</v>
      </c>
      <c r="F16" s="38" t="s">
        <v>310</v>
      </c>
      <c r="G16" s="94"/>
      <c r="H16" s="10">
        <f>IF(B16="OUI",0,50)</f>
        <v>50</v>
      </c>
    </row>
    <row r="17" spans="1:8" s="10" customFormat="1" x14ac:dyDescent="0.2">
      <c r="A17" s="45" t="s">
        <v>133</v>
      </c>
      <c r="B17" s="92" t="s">
        <v>1</v>
      </c>
      <c r="C17" s="35"/>
      <c r="D17" s="36"/>
      <c r="E17" s="37" t="s">
        <v>96</v>
      </c>
      <c r="F17" s="38" t="s">
        <v>244</v>
      </c>
      <c r="G17" s="94"/>
      <c r="H17" s="10">
        <f t="shared" si="0"/>
        <v>1</v>
      </c>
    </row>
    <row r="18" spans="1:8" s="10" customFormat="1" x14ac:dyDescent="0.2">
      <c r="A18" s="45" t="s">
        <v>283</v>
      </c>
      <c r="B18" s="92" t="s">
        <v>1</v>
      </c>
      <c r="C18" s="35"/>
      <c r="D18" s="47"/>
      <c r="E18" s="37" t="s">
        <v>290</v>
      </c>
      <c r="F18" s="38" t="s">
        <v>245</v>
      </c>
      <c r="G18" s="94"/>
      <c r="H18" s="10">
        <f>IF(B18="OUI",0,50)</f>
        <v>50</v>
      </c>
    </row>
    <row r="19" spans="1:8" s="10" customFormat="1" ht="48" thickBot="1" x14ac:dyDescent="0.25">
      <c r="A19" s="77" t="s">
        <v>253</v>
      </c>
      <c r="B19" s="92" t="s">
        <v>1</v>
      </c>
      <c r="C19" s="35"/>
      <c r="D19" s="36"/>
      <c r="E19" s="37" t="s">
        <v>96</v>
      </c>
      <c r="F19" s="38" t="s">
        <v>244</v>
      </c>
      <c r="G19" s="94"/>
      <c r="H19" s="10">
        <f t="shared" si="0"/>
        <v>1</v>
      </c>
    </row>
    <row r="20" spans="1:8" hidden="1" x14ac:dyDescent="0.25">
      <c r="A20" s="78" t="s">
        <v>394</v>
      </c>
      <c r="B20" s="1">
        <f>COUNTIF($B$3:$B$19,"NON")</f>
        <v>15</v>
      </c>
      <c r="H20" s="10">
        <f t="shared" si="0"/>
        <v>1</v>
      </c>
    </row>
    <row r="21" spans="1:8" hidden="1" x14ac:dyDescent="0.25">
      <c r="A21" s="78" t="s">
        <v>395</v>
      </c>
      <c r="B21" s="1">
        <f>COUNTIF($B$3:$B$19,"OUI")</f>
        <v>0</v>
      </c>
      <c r="H21" s="10">
        <f t="shared" si="0"/>
        <v>1</v>
      </c>
    </row>
    <row r="22" spans="1:8" ht="16.5" thickBot="1" x14ac:dyDescent="0.3">
      <c r="A22" s="113" t="s">
        <v>397</v>
      </c>
      <c r="B22" s="103" t="str">
        <f>IF(H22&gt;=50,"RISQUE AGGRAVE",IF(H22=0,"RISQUE MAITRISE","RISQUE MODERE"))</f>
        <v>RISQUE AGGRAVE</v>
      </c>
      <c r="H22" s="1">
        <f>SUM(H3:H19)</f>
        <v>162</v>
      </c>
    </row>
  </sheetData>
  <sheetProtection algorithmName="SHA-512" hashValue="q06Pq/sRq14/c8CRiqmplCHqpOFKyeyLYhbijj9UKYCbKDnlQT740DttoVfjiZhQNdQyvAKjRT+rYhEMzoBrwg==" saltValue="BVCcWNunVywCboffrcdlbg==" spinCount="100000" sheet="1" objects="1" scenarios="1" selectLockedCells="1"/>
  <phoneticPr fontId="1" type="noConversion"/>
  <conditionalFormatting sqref="B16">
    <cfRule type="cellIs" dxfId="23" priority="16" operator="equal">
      <formula>"NON"</formula>
    </cfRule>
    <cfRule type="cellIs" dxfId="22" priority="17" operator="equal">
      <formula>"OUI"</formula>
    </cfRule>
  </conditionalFormatting>
  <conditionalFormatting sqref="B18">
    <cfRule type="cellIs" dxfId="21" priority="14" operator="equal">
      <formula>"NON"</formula>
    </cfRule>
    <cfRule type="cellIs" dxfId="20" priority="15" operator="equal">
      <formula>"OUI"</formula>
    </cfRule>
  </conditionalFormatting>
  <conditionalFormatting sqref="B3:B6">
    <cfRule type="cellIs" dxfId="19" priority="12" operator="equal">
      <formula>"NON"</formula>
    </cfRule>
    <cfRule type="cellIs" dxfId="18" priority="13" operator="equal">
      <formula>"OUI"</formula>
    </cfRule>
  </conditionalFormatting>
  <conditionalFormatting sqref="B9:B14">
    <cfRule type="cellIs" dxfId="17" priority="10" operator="equal">
      <formula>"NON"</formula>
    </cfRule>
    <cfRule type="cellIs" dxfId="16" priority="11" operator="equal">
      <formula>"OUI"</formula>
    </cfRule>
  </conditionalFormatting>
  <conditionalFormatting sqref="B17">
    <cfRule type="cellIs" dxfId="15" priority="8" operator="equal">
      <formula>"NON"</formula>
    </cfRule>
    <cfRule type="cellIs" dxfId="14" priority="9" operator="equal">
      <formula>"OUI"</formula>
    </cfRule>
  </conditionalFormatting>
  <conditionalFormatting sqref="B19">
    <cfRule type="cellIs" dxfId="13" priority="6" operator="equal">
      <formula>"NON"</formula>
    </cfRule>
    <cfRule type="cellIs" dxfId="12" priority="7" operator="equal">
      <formula>"OUI"</formula>
    </cfRule>
  </conditionalFormatting>
  <conditionalFormatting sqref="B8">
    <cfRule type="cellIs" dxfId="11" priority="4" operator="equal">
      <formula>"NON"</formula>
    </cfRule>
    <cfRule type="cellIs" dxfId="10" priority="5" operator="equal">
      <formula>"OUI"</formula>
    </cfRule>
  </conditionalFormatting>
  <conditionalFormatting sqref="B22">
    <cfRule type="containsText" dxfId="9" priority="1" operator="containsText" text="MAITRISE">
      <formula>NOT(ISERROR(SEARCH("MAITRISE",B22)))</formula>
    </cfRule>
    <cfRule type="containsText" dxfId="8" priority="2" operator="containsText" text="AGGRAVE">
      <formula>NOT(ISERROR(SEARCH("AGGRAVE",B22)))</formula>
    </cfRule>
    <cfRule type="containsText" dxfId="7" priority="3" operator="containsText" text="MODERE">
      <formula>NOT(ISERROR(SEARCH("MODERE",B22)))</formula>
    </cfRule>
  </conditionalFormatting>
  <pageMargins left="0.78740157499999996" right="0.78740157499999996" top="0.984251969" bottom="0.984251969" header="0.4921259845" footer="0.4921259845"/>
  <pageSetup paperSize="9" scale="69"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6FA3C586-B393-4FA4-8495-ECC87CE81B2C}">
          <x14:formula1>
            <xm:f>Feuil1!$A$2:$A$3</xm:f>
          </x14:formula1>
          <xm:sqref>B8:B14 B3:B6 B16:B19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5"/>
  <sheetViews>
    <sheetView zoomScaleNormal="100" workbookViewId="0">
      <selection activeCell="B2" sqref="B2"/>
    </sheetView>
  </sheetViews>
  <sheetFormatPr baseColWidth="10" defaultColWidth="11.42578125" defaultRowHeight="15.75" x14ac:dyDescent="0.25"/>
  <cols>
    <col min="1" max="1" width="70.7109375" style="1" customWidth="1"/>
    <col min="2" max="2" width="21.7109375" style="1" bestFit="1" customWidth="1"/>
    <col min="3" max="4" width="11.42578125" style="2" hidden="1" customWidth="1"/>
    <col min="5" max="5" width="32.5703125" style="20" bestFit="1" customWidth="1"/>
    <col min="6" max="6" width="32.5703125" style="18" customWidth="1"/>
    <col min="7" max="7" width="50.7109375" style="74" customWidth="1"/>
    <col min="8" max="8" width="0" style="1" hidden="1" customWidth="1"/>
    <col min="9" max="16384" width="11.42578125" style="1"/>
  </cols>
  <sheetData>
    <row r="1" spans="1:8" s="12" customFormat="1" ht="56.25" x14ac:dyDescent="0.2">
      <c r="A1" s="24" t="s">
        <v>62</v>
      </c>
      <c r="B1" s="24" t="s">
        <v>386</v>
      </c>
      <c r="C1" s="32" t="s">
        <v>0</v>
      </c>
      <c r="D1" s="32" t="s">
        <v>1</v>
      </c>
      <c r="E1" s="24" t="s">
        <v>6</v>
      </c>
      <c r="F1" s="33" t="s">
        <v>158</v>
      </c>
      <c r="G1" s="24" t="s">
        <v>117</v>
      </c>
      <c r="H1" s="22"/>
    </row>
    <row r="2" spans="1:8" s="10" customFormat="1" ht="78.75" x14ac:dyDescent="0.2">
      <c r="A2" s="45" t="s">
        <v>284</v>
      </c>
      <c r="B2" s="92" t="s">
        <v>1</v>
      </c>
      <c r="C2" s="35"/>
      <c r="D2" s="60"/>
      <c r="E2" s="37" t="s">
        <v>312</v>
      </c>
      <c r="F2" s="38" t="s">
        <v>247</v>
      </c>
      <c r="G2" s="94"/>
      <c r="H2" s="10">
        <f>IF(B2="OUI",0,50)</f>
        <v>50</v>
      </c>
    </row>
    <row r="3" spans="1:8" s="10" customFormat="1" ht="31.5" x14ac:dyDescent="0.2">
      <c r="A3" s="45" t="s">
        <v>55</v>
      </c>
      <c r="B3" s="92" t="s">
        <v>1</v>
      </c>
      <c r="C3" s="35"/>
      <c r="D3" s="60"/>
      <c r="E3" s="37" t="s">
        <v>97</v>
      </c>
      <c r="F3" s="38" t="s">
        <v>248</v>
      </c>
      <c r="G3" s="94"/>
      <c r="H3" s="10">
        <f t="shared" ref="H3:H6" si="0">IF(B3="OUI",0,50)</f>
        <v>50</v>
      </c>
    </row>
    <row r="4" spans="1:8" s="10" customFormat="1" ht="31.5" x14ac:dyDescent="0.2">
      <c r="A4" s="45" t="s">
        <v>136</v>
      </c>
      <c r="B4" s="92" t="s">
        <v>1</v>
      </c>
      <c r="C4" s="35"/>
      <c r="D4" s="36"/>
      <c r="E4" s="37" t="s">
        <v>98</v>
      </c>
      <c r="F4" s="38" t="s">
        <v>249</v>
      </c>
      <c r="G4" s="94"/>
      <c r="H4" s="10">
        <f>IF(B4="OUI",0,1)</f>
        <v>1</v>
      </c>
    </row>
    <row r="5" spans="1:8" s="10" customFormat="1" ht="47.25" x14ac:dyDescent="0.2">
      <c r="A5" s="45" t="s">
        <v>64</v>
      </c>
      <c r="B5" s="92" t="s">
        <v>1</v>
      </c>
      <c r="C5" s="35"/>
      <c r="D5" s="36"/>
      <c r="E5" s="37" t="s">
        <v>313</v>
      </c>
      <c r="F5" s="38" t="s">
        <v>250</v>
      </c>
      <c r="G5" s="94"/>
      <c r="H5" s="10">
        <f>IF(B5="OUI",0,1)</f>
        <v>1</v>
      </c>
    </row>
    <row r="6" spans="1:8" ht="32.25" thickBot="1" x14ac:dyDescent="0.3">
      <c r="A6" s="42" t="s">
        <v>154</v>
      </c>
      <c r="B6" s="92" t="s">
        <v>1</v>
      </c>
      <c r="C6" s="35"/>
      <c r="D6" s="36"/>
      <c r="E6" s="37" t="s">
        <v>98</v>
      </c>
      <c r="F6" s="38" t="s">
        <v>249</v>
      </c>
      <c r="G6" s="99"/>
      <c r="H6" s="10">
        <f>IF(B6="OUI",0,1)</f>
        <v>1</v>
      </c>
    </row>
    <row r="7" spans="1:8" hidden="1" x14ac:dyDescent="0.25">
      <c r="A7" s="78" t="s">
        <v>394</v>
      </c>
      <c r="B7" s="7">
        <f>COUNTIF($B$2:$B$6,"NON")</f>
        <v>5</v>
      </c>
      <c r="C7" s="3"/>
      <c r="D7" s="3"/>
    </row>
    <row r="8" spans="1:8" hidden="1" x14ac:dyDescent="0.25">
      <c r="A8" s="78" t="s">
        <v>395</v>
      </c>
      <c r="B8" s="7">
        <f>COUNTIF($B$2:$B$6,"OUI")</f>
        <v>0</v>
      </c>
      <c r="C8" s="3"/>
      <c r="D8" s="3"/>
    </row>
    <row r="9" spans="1:8" ht="16.5" thickBot="1" x14ac:dyDescent="0.3">
      <c r="A9" s="116" t="s">
        <v>397</v>
      </c>
      <c r="B9" s="103" t="str">
        <f>IF(H9&gt;=50,"RISQUE AGGRAVE",IF(H9=0,"RISQUE MAITRISE","RISQUE MODERE"))</f>
        <v>RISQUE AGGRAVE</v>
      </c>
      <c r="C9" s="3"/>
      <c r="D9" s="3"/>
      <c r="H9" s="1">
        <f>SUM(H2:H6)</f>
        <v>103</v>
      </c>
    </row>
    <row r="10" spans="1:8" x14ac:dyDescent="0.25">
      <c r="C10" s="3"/>
    </row>
    <row r="11" spans="1:8" x14ac:dyDescent="0.25">
      <c r="C11" s="3"/>
    </row>
    <row r="12" spans="1:8" x14ac:dyDescent="0.25">
      <c r="C12" s="3"/>
    </row>
    <row r="13" spans="1:8" x14ac:dyDescent="0.25">
      <c r="C13" s="3"/>
    </row>
    <row r="14" spans="1:8" x14ac:dyDescent="0.25">
      <c r="C14" s="3"/>
    </row>
    <row r="15" spans="1:8" x14ac:dyDescent="0.25">
      <c r="C15" s="3"/>
    </row>
    <row r="16" spans="1:8" x14ac:dyDescent="0.25">
      <c r="C16" s="3"/>
      <c r="D16" s="4"/>
    </row>
    <row r="17" spans="3:3" x14ac:dyDescent="0.25">
      <c r="C17" s="3"/>
    </row>
    <row r="18" spans="3:3" x14ac:dyDescent="0.25">
      <c r="C18" s="3"/>
    </row>
    <row r="19" spans="3:3" x14ac:dyDescent="0.25">
      <c r="C19" s="3"/>
    </row>
    <row r="20" spans="3:3" x14ac:dyDescent="0.25">
      <c r="C20" s="3"/>
    </row>
    <row r="21" spans="3:3" x14ac:dyDescent="0.25">
      <c r="C21" s="3"/>
    </row>
    <row r="22" spans="3:3" x14ac:dyDescent="0.25">
      <c r="C22" s="3"/>
    </row>
    <row r="23" spans="3:3" x14ac:dyDescent="0.25">
      <c r="C23" s="3"/>
    </row>
    <row r="24" spans="3:3" x14ac:dyDescent="0.25">
      <c r="C24" s="3"/>
    </row>
    <row r="25" spans="3:3" x14ac:dyDescent="0.25">
      <c r="C25" s="3"/>
    </row>
  </sheetData>
  <sheetProtection algorithmName="SHA-512" hashValue="pCwwpzyDst+F9aI2BETADDl+AaBczGzcKR1byreSN+Xa+MgyeRsNMhfMHnwQnoObK2Qa3quFKGgcq5GGNGzgVA==" saltValue="wAa248GbdD/KDysjnckoGw==" spinCount="100000" sheet="1" objects="1" scenarios="1" selectLockedCells="1"/>
  <phoneticPr fontId="1" type="noConversion"/>
  <conditionalFormatting sqref="B2:B3">
    <cfRule type="cellIs" dxfId="6" priority="5" operator="equal">
      <formula>"NON"</formula>
    </cfRule>
    <cfRule type="cellIs" dxfId="5" priority="6" operator="equal">
      <formula>"OUI"</formula>
    </cfRule>
  </conditionalFormatting>
  <conditionalFormatting sqref="B4:B6">
    <cfRule type="cellIs" dxfId="4" priority="4" operator="equal">
      <formula>"OUI"</formula>
    </cfRule>
    <cfRule type="cellIs" dxfId="3" priority="7" operator="equal">
      <formula>"NON"</formula>
    </cfRule>
  </conditionalFormatting>
  <conditionalFormatting sqref="B9">
    <cfRule type="containsText" dxfId="2" priority="1" operator="containsText" text="AGGRAVE">
      <formula>NOT(ISERROR(SEARCH("AGGRAVE",B9)))</formula>
    </cfRule>
    <cfRule type="containsText" dxfId="1" priority="2" operator="containsText" text="MAITRISE">
      <formula>NOT(ISERROR(SEARCH("MAITRISE",B9)))</formula>
    </cfRule>
    <cfRule type="containsText" dxfId="0" priority="3" operator="containsText" text="MODERE">
      <formula>NOT(ISERROR(SEARCH("MODERE",B9)))</formula>
    </cfRule>
  </conditionalFormatting>
  <pageMargins left="0.78740157499999996" right="0.78740157499999996" top="0.984251969" bottom="0.984251969" header="0.4921259845" footer="0.4921259845"/>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34BEB6C-78A3-4B6E-A90B-7B7C81C40581}">
          <x14:formula1>
            <xm:f>Feuil1!$A$2:$A$3</xm:f>
          </x14:formula1>
          <xm:sqref>B2:B6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24"/>
  <sheetViews>
    <sheetView zoomScaleNormal="100" workbookViewId="0">
      <selection activeCell="B4" sqref="B4"/>
    </sheetView>
  </sheetViews>
  <sheetFormatPr baseColWidth="10" defaultColWidth="11.42578125" defaultRowHeight="15.75" x14ac:dyDescent="0.25"/>
  <cols>
    <col min="1" max="1" width="76" style="73" customWidth="1"/>
    <col min="2" max="7" width="25.7109375" style="74" customWidth="1"/>
    <col min="8" max="16384" width="11.42578125" style="1"/>
  </cols>
  <sheetData>
    <row r="1" spans="1:7" s="11" customFormat="1" ht="37.5" customHeight="1" x14ac:dyDescent="0.2">
      <c r="A1" s="61" t="s">
        <v>315</v>
      </c>
      <c r="B1" s="101" t="s">
        <v>285</v>
      </c>
      <c r="C1" s="101"/>
      <c r="D1" s="101"/>
      <c r="E1" s="101"/>
      <c r="F1" s="101"/>
      <c r="G1" s="64"/>
    </row>
    <row r="2" spans="1:7" s="11" customFormat="1" ht="37.5" x14ac:dyDescent="0.2">
      <c r="A2" s="97" t="s">
        <v>316</v>
      </c>
      <c r="B2" s="98" t="s">
        <v>137</v>
      </c>
      <c r="C2" s="98" t="s">
        <v>138</v>
      </c>
      <c r="D2" s="98" t="s">
        <v>254</v>
      </c>
      <c r="E2" s="98" t="s">
        <v>255</v>
      </c>
      <c r="F2" s="98" t="s">
        <v>135</v>
      </c>
      <c r="G2" s="97" t="s">
        <v>111</v>
      </c>
    </row>
    <row r="3" spans="1:7" s="10" customFormat="1" x14ac:dyDescent="0.2">
      <c r="A3" s="65" t="s">
        <v>385</v>
      </c>
      <c r="B3" s="90"/>
      <c r="C3" s="90"/>
      <c r="D3" s="90"/>
      <c r="E3" s="90"/>
      <c r="F3" s="90"/>
      <c r="G3" s="82"/>
    </row>
    <row r="4" spans="1:7" s="10" customFormat="1" x14ac:dyDescent="0.2">
      <c r="A4" s="62" t="s">
        <v>317</v>
      </c>
      <c r="B4" s="92"/>
      <c r="C4" s="92"/>
      <c r="D4" s="93"/>
      <c r="E4" s="92"/>
      <c r="F4" s="92"/>
      <c r="G4" s="94"/>
    </row>
    <row r="5" spans="1:7" s="10" customFormat="1" x14ac:dyDescent="0.2">
      <c r="A5" s="62" t="s">
        <v>318</v>
      </c>
      <c r="B5" s="92"/>
      <c r="C5" s="92"/>
      <c r="D5" s="93"/>
      <c r="E5" s="92"/>
      <c r="F5" s="92"/>
      <c r="G5" s="94"/>
    </row>
    <row r="6" spans="1:7" s="10" customFormat="1" x14ac:dyDescent="0.2">
      <c r="A6" s="34" t="s">
        <v>319</v>
      </c>
      <c r="B6" s="92"/>
      <c r="C6" s="92"/>
      <c r="D6" s="93"/>
      <c r="E6" s="92"/>
      <c r="F6" s="92"/>
      <c r="G6" s="94"/>
    </row>
    <row r="7" spans="1:7" s="10" customFormat="1" x14ac:dyDescent="0.2">
      <c r="A7" s="62" t="s">
        <v>320</v>
      </c>
      <c r="B7" s="92"/>
      <c r="C7" s="92"/>
      <c r="D7" s="92"/>
      <c r="E7" s="92"/>
      <c r="F7" s="92"/>
      <c r="G7" s="94"/>
    </row>
    <row r="8" spans="1:7" s="10" customFormat="1" x14ac:dyDescent="0.2">
      <c r="A8" s="62" t="s">
        <v>321</v>
      </c>
      <c r="B8" s="92"/>
      <c r="C8" s="92"/>
      <c r="D8" s="93"/>
      <c r="E8" s="92"/>
      <c r="F8" s="92"/>
      <c r="G8" s="94"/>
    </row>
    <row r="9" spans="1:7" s="10" customFormat="1" x14ac:dyDescent="0.2">
      <c r="A9" s="62" t="s">
        <v>322</v>
      </c>
      <c r="B9" s="92"/>
      <c r="C9" s="92"/>
      <c r="D9" s="92"/>
      <c r="E9" s="92"/>
      <c r="F9" s="92"/>
      <c r="G9" s="94"/>
    </row>
    <row r="10" spans="1:7" s="10" customFormat="1" x14ac:dyDescent="0.2">
      <c r="A10" s="62" t="s">
        <v>323</v>
      </c>
      <c r="B10" s="92"/>
      <c r="C10" s="92"/>
      <c r="D10" s="93"/>
      <c r="E10" s="92"/>
      <c r="F10" s="92"/>
      <c r="G10" s="94"/>
    </row>
    <row r="11" spans="1:7" s="10" customFormat="1" x14ac:dyDescent="0.2">
      <c r="A11" s="63" t="s">
        <v>324</v>
      </c>
      <c r="B11" s="92"/>
      <c r="C11" s="92"/>
      <c r="D11" s="93"/>
      <c r="E11" s="92"/>
      <c r="F11" s="92"/>
      <c r="G11" s="94"/>
    </row>
    <row r="12" spans="1:7" s="10" customFormat="1" x14ac:dyDescent="0.2">
      <c r="A12" s="62" t="s">
        <v>325</v>
      </c>
      <c r="B12" s="92"/>
      <c r="C12" s="92"/>
      <c r="D12" s="92"/>
      <c r="E12" s="92"/>
      <c r="F12" s="92"/>
      <c r="G12" s="94"/>
    </row>
    <row r="13" spans="1:7" s="10" customFormat="1" x14ac:dyDescent="0.2">
      <c r="A13" s="63" t="s">
        <v>326</v>
      </c>
      <c r="B13" s="95"/>
      <c r="C13" s="95"/>
      <c r="D13" s="96"/>
      <c r="E13" s="95"/>
      <c r="F13" s="92"/>
      <c r="G13" s="94"/>
    </row>
    <row r="14" spans="1:7" s="10" customFormat="1" x14ac:dyDescent="0.2">
      <c r="A14" s="62" t="s">
        <v>327</v>
      </c>
      <c r="B14" s="95"/>
      <c r="C14" s="95"/>
      <c r="D14" s="95"/>
      <c r="E14" s="95"/>
      <c r="F14" s="92"/>
      <c r="G14" s="94"/>
    </row>
    <row r="15" spans="1:7" s="10" customFormat="1" x14ac:dyDescent="0.2">
      <c r="A15" s="117" t="s">
        <v>399</v>
      </c>
      <c r="B15" s="118">
        <f>COUNTBLANK($B$4:$B$14)</f>
        <v>11</v>
      </c>
      <c r="C15" s="118">
        <f>COUNTBLANK($C$4:$C$14)</f>
        <v>11</v>
      </c>
      <c r="D15" s="95"/>
      <c r="E15" s="95"/>
      <c r="F15" s="92"/>
      <c r="G15" s="94"/>
    </row>
    <row r="16" spans="1:7" s="10" customFormat="1" x14ac:dyDescent="0.2">
      <c r="A16" s="66" t="s">
        <v>384</v>
      </c>
      <c r="B16" s="83"/>
      <c r="C16" s="83"/>
      <c r="D16" s="83"/>
      <c r="E16" s="83"/>
      <c r="F16" s="83"/>
      <c r="G16" s="83"/>
    </row>
    <row r="17" spans="1:7" s="10" customFormat="1" x14ac:dyDescent="0.2">
      <c r="A17" s="34" t="s">
        <v>328</v>
      </c>
      <c r="B17" s="95"/>
      <c r="C17" s="95"/>
      <c r="D17" s="96"/>
      <c r="E17" s="95"/>
      <c r="F17" s="95"/>
      <c r="G17" s="94"/>
    </row>
    <row r="18" spans="1:7" s="10" customFormat="1" x14ac:dyDescent="0.2">
      <c r="A18" s="34" t="s">
        <v>329</v>
      </c>
      <c r="B18" s="95"/>
      <c r="C18" s="95"/>
      <c r="D18" s="96"/>
      <c r="E18" s="95"/>
      <c r="F18" s="95"/>
      <c r="G18" s="94"/>
    </row>
    <row r="19" spans="1:7" s="10" customFormat="1" x14ac:dyDescent="0.2">
      <c r="A19" s="34" t="s">
        <v>330</v>
      </c>
      <c r="B19" s="95"/>
      <c r="C19" s="95"/>
      <c r="D19" s="96"/>
      <c r="E19" s="95"/>
      <c r="F19" s="95"/>
      <c r="G19" s="94"/>
    </row>
    <row r="20" spans="1:7" s="10" customFormat="1" x14ac:dyDescent="0.2">
      <c r="A20" s="34" t="s">
        <v>331</v>
      </c>
      <c r="B20" s="95"/>
      <c r="C20" s="95"/>
      <c r="D20" s="96"/>
      <c r="E20" s="95"/>
      <c r="F20" s="95"/>
      <c r="G20" s="94"/>
    </row>
    <row r="21" spans="1:7" s="10" customFormat="1" x14ac:dyDescent="0.2">
      <c r="A21" s="34" t="s">
        <v>332</v>
      </c>
      <c r="B21" s="95"/>
      <c r="C21" s="95"/>
      <c r="D21" s="96"/>
      <c r="E21" s="95"/>
      <c r="F21" s="95"/>
      <c r="G21" s="94"/>
    </row>
    <row r="22" spans="1:7" s="10" customFormat="1" x14ac:dyDescent="0.2">
      <c r="A22" s="34" t="s">
        <v>333</v>
      </c>
      <c r="B22" s="95"/>
      <c r="C22" s="95"/>
      <c r="D22" s="96"/>
      <c r="E22" s="95"/>
      <c r="F22" s="95"/>
      <c r="G22" s="94"/>
    </row>
    <row r="23" spans="1:7" s="10" customFormat="1" x14ac:dyDescent="0.2">
      <c r="A23" s="34" t="s">
        <v>334</v>
      </c>
      <c r="B23" s="95"/>
      <c r="C23" s="95"/>
      <c r="D23" s="96"/>
      <c r="E23" s="95"/>
      <c r="F23" s="95"/>
      <c r="G23" s="94"/>
    </row>
    <row r="24" spans="1:7" s="10" customFormat="1" x14ac:dyDescent="0.2">
      <c r="A24" s="34" t="s">
        <v>335</v>
      </c>
      <c r="B24" s="95"/>
      <c r="C24" s="95"/>
      <c r="D24" s="96"/>
      <c r="E24" s="95"/>
      <c r="F24" s="95"/>
      <c r="G24" s="94"/>
    </row>
    <row r="25" spans="1:7" s="10" customFormat="1" x14ac:dyDescent="0.2">
      <c r="A25" s="39" t="s">
        <v>336</v>
      </c>
      <c r="B25" s="95"/>
      <c r="C25" s="95"/>
      <c r="D25" s="96"/>
      <c r="E25" s="95"/>
      <c r="F25" s="95"/>
      <c r="G25" s="94"/>
    </row>
    <row r="26" spans="1:7" s="10" customFormat="1" x14ac:dyDescent="0.2">
      <c r="A26" s="34" t="s">
        <v>337</v>
      </c>
      <c r="B26" s="95"/>
      <c r="C26" s="95"/>
      <c r="D26" s="96"/>
      <c r="E26" s="95"/>
      <c r="F26" s="95"/>
      <c r="G26" s="94"/>
    </row>
    <row r="27" spans="1:7" s="10" customFormat="1" x14ac:dyDescent="0.2">
      <c r="A27" s="34" t="s">
        <v>338</v>
      </c>
      <c r="B27" s="95"/>
      <c r="C27" s="95"/>
      <c r="D27" s="96"/>
      <c r="E27" s="95"/>
      <c r="F27" s="95"/>
      <c r="G27" s="94"/>
    </row>
    <row r="28" spans="1:7" s="10" customFormat="1" x14ac:dyDescent="0.2">
      <c r="A28" s="117" t="s">
        <v>399</v>
      </c>
      <c r="B28" s="118">
        <f>COUNTBLANK($B$17:$B$27)</f>
        <v>11</v>
      </c>
      <c r="C28" s="118">
        <f>COUNTBLANK($C$17:$C$27)</f>
        <v>11</v>
      </c>
      <c r="D28" s="95"/>
      <c r="E28" s="95"/>
      <c r="F28" s="92"/>
      <c r="G28" s="94"/>
    </row>
    <row r="29" spans="1:7" s="10" customFormat="1" x14ac:dyDescent="0.2">
      <c r="A29" s="67" t="s">
        <v>383</v>
      </c>
      <c r="B29" s="84"/>
      <c r="C29" s="84"/>
      <c r="D29" s="84"/>
      <c r="E29" s="84"/>
      <c r="F29" s="84"/>
      <c r="G29" s="84"/>
    </row>
    <row r="30" spans="1:7" s="10" customFormat="1" ht="31.5" x14ac:dyDescent="0.2">
      <c r="A30" s="45" t="s">
        <v>339</v>
      </c>
      <c r="B30" s="95"/>
      <c r="C30" s="95"/>
      <c r="D30" s="96"/>
      <c r="E30" s="95"/>
      <c r="F30" s="95"/>
      <c r="G30" s="94"/>
    </row>
    <row r="31" spans="1:7" s="10" customFormat="1" x14ac:dyDescent="0.2">
      <c r="A31" s="34" t="s">
        <v>340</v>
      </c>
      <c r="B31" s="95"/>
      <c r="C31" s="95"/>
      <c r="D31" s="96"/>
      <c r="E31" s="95"/>
      <c r="F31" s="95"/>
      <c r="G31" s="94"/>
    </row>
    <row r="32" spans="1:7" s="10" customFormat="1" x14ac:dyDescent="0.2">
      <c r="A32" s="34" t="s">
        <v>341</v>
      </c>
      <c r="B32" s="95"/>
      <c r="C32" s="95"/>
      <c r="D32" s="96"/>
      <c r="E32" s="95"/>
      <c r="F32" s="95"/>
      <c r="G32" s="94"/>
    </row>
    <row r="33" spans="1:7" s="10" customFormat="1" x14ac:dyDescent="0.2">
      <c r="A33" s="34" t="s">
        <v>342</v>
      </c>
      <c r="B33" s="95"/>
      <c r="C33" s="95"/>
      <c r="D33" s="96"/>
      <c r="E33" s="95"/>
      <c r="F33" s="95"/>
      <c r="G33" s="94"/>
    </row>
    <row r="34" spans="1:7" s="10" customFormat="1" x14ac:dyDescent="0.2">
      <c r="A34" s="34" t="s">
        <v>343</v>
      </c>
      <c r="B34" s="95"/>
      <c r="C34" s="95"/>
      <c r="D34" s="96"/>
      <c r="E34" s="95"/>
      <c r="F34" s="95"/>
      <c r="G34" s="94"/>
    </row>
    <row r="35" spans="1:7" s="10" customFormat="1" x14ac:dyDescent="0.2">
      <c r="A35" s="34" t="s">
        <v>344</v>
      </c>
      <c r="B35" s="95"/>
      <c r="C35" s="95"/>
      <c r="D35" s="96"/>
      <c r="E35" s="95"/>
      <c r="F35" s="95"/>
      <c r="G35" s="94"/>
    </row>
    <row r="36" spans="1:7" s="10" customFormat="1" x14ac:dyDescent="0.2">
      <c r="A36" s="45" t="s">
        <v>345</v>
      </c>
      <c r="B36" s="95"/>
      <c r="C36" s="95"/>
      <c r="D36" s="96"/>
      <c r="E36" s="95"/>
      <c r="F36" s="95"/>
      <c r="G36" s="94"/>
    </row>
    <row r="37" spans="1:7" s="10" customFormat="1" x14ac:dyDescent="0.2">
      <c r="A37" s="45" t="s">
        <v>346</v>
      </c>
      <c r="B37" s="95"/>
      <c r="C37" s="95"/>
      <c r="D37" s="96"/>
      <c r="E37" s="95"/>
      <c r="F37" s="95"/>
      <c r="G37" s="94"/>
    </row>
    <row r="38" spans="1:7" s="11" customFormat="1" x14ac:dyDescent="0.2">
      <c r="A38" s="117" t="s">
        <v>399</v>
      </c>
      <c r="B38" s="118">
        <f>COUNTBLANK($B$30:$B$37)</f>
        <v>8</v>
      </c>
      <c r="C38" s="118">
        <f>COUNTBLANK($C$30:$C$37)</f>
        <v>8</v>
      </c>
      <c r="D38" s="118"/>
      <c r="E38" s="118"/>
      <c r="F38" s="119"/>
      <c r="G38" s="120"/>
    </row>
    <row r="39" spans="1:7" s="10" customFormat="1" x14ac:dyDescent="0.2">
      <c r="A39" s="68" t="s">
        <v>382</v>
      </c>
      <c r="B39" s="85"/>
      <c r="C39" s="85"/>
      <c r="D39" s="85"/>
      <c r="E39" s="85"/>
      <c r="F39" s="85"/>
      <c r="G39" s="85"/>
    </row>
    <row r="40" spans="1:7" s="10" customFormat="1" x14ac:dyDescent="0.2">
      <c r="A40" s="34" t="s">
        <v>347</v>
      </c>
      <c r="B40" s="95"/>
      <c r="C40" s="95"/>
      <c r="D40" s="96"/>
      <c r="E40" s="95"/>
      <c r="F40" s="95"/>
      <c r="G40" s="94"/>
    </row>
    <row r="41" spans="1:7" s="10" customFormat="1" x14ac:dyDescent="0.2">
      <c r="A41" s="34" t="s">
        <v>348</v>
      </c>
      <c r="B41" s="95"/>
      <c r="C41" s="95"/>
      <c r="D41" s="96"/>
      <c r="E41" s="95"/>
      <c r="F41" s="95"/>
      <c r="G41" s="94"/>
    </row>
    <row r="42" spans="1:7" s="10" customFormat="1" x14ac:dyDescent="0.2">
      <c r="A42" s="34" t="s">
        <v>349</v>
      </c>
      <c r="B42" s="95"/>
      <c r="C42" s="95"/>
      <c r="D42" s="96"/>
      <c r="E42" s="95"/>
      <c r="F42" s="95"/>
      <c r="G42" s="94"/>
    </row>
    <row r="43" spans="1:7" s="10" customFormat="1" x14ac:dyDescent="0.2">
      <c r="A43" s="34" t="s">
        <v>350</v>
      </c>
      <c r="B43" s="95"/>
      <c r="C43" s="95"/>
      <c r="D43" s="96"/>
      <c r="E43" s="95"/>
      <c r="F43" s="95"/>
      <c r="G43" s="94"/>
    </row>
    <row r="44" spans="1:7" s="10" customFormat="1" x14ac:dyDescent="0.2">
      <c r="A44" s="34" t="s">
        <v>351</v>
      </c>
      <c r="B44" s="95"/>
      <c r="C44" s="95"/>
      <c r="D44" s="96"/>
      <c r="E44" s="95"/>
      <c r="F44" s="95"/>
      <c r="G44" s="94"/>
    </row>
    <row r="45" spans="1:7" s="10" customFormat="1" x14ac:dyDescent="0.2">
      <c r="A45" s="34" t="s">
        <v>352</v>
      </c>
      <c r="B45" s="95"/>
      <c r="C45" s="95"/>
      <c r="D45" s="96"/>
      <c r="E45" s="95"/>
      <c r="F45" s="95"/>
      <c r="G45" s="94"/>
    </row>
    <row r="46" spans="1:7" s="10" customFormat="1" x14ac:dyDescent="0.2">
      <c r="A46" s="34" t="s">
        <v>353</v>
      </c>
      <c r="B46" s="95"/>
      <c r="C46" s="95"/>
      <c r="D46" s="96"/>
      <c r="E46" s="95"/>
      <c r="F46" s="95"/>
      <c r="G46" s="94"/>
    </row>
    <row r="47" spans="1:7" s="10" customFormat="1" x14ac:dyDescent="0.2">
      <c r="A47" s="34" t="s">
        <v>354</v>
      </c>
      <c r="B47" s="95"/>
      <c r="C47" s="95"/>
      <c r="D47" s="96"/>
      <c r="E47" s="95"/>
      <c r="F47" s="95"/>
      <c r="G47" s="94"/>
    </row>
    <row r="48" spans="1:7" s="10" customFormat="1" x14ac:dyDescent="0.2">
      <c r="A48" s="117" t="s">
        <v>399</v>
      </c>
      <c r="B48" s="95">
        <f>COUNTBLANK($B$38:$B$47)</f>
        <v>9</v>
      </c>
      <c r="C48" s="95">
        <f>COUNTBLANK($C$38:$C$47)</f>
        <v>9</v>
      </c>
      <c r="D48" s="96"/>
      <c r="E48" s="95"/>
      <c r="F48" s="95"/>
      <c r="G48" s="94"/>
    </row>
    <row r="49" spans="1:7" s="10" customFormat="1" x14ac:dyDescent="0.2">
      <c r="A49" s="69" t="s">
        <v>381</v>
      </c>
      <c r="B49" s="86"/>
      <c r="C49" s="86"/>
      <c r="D49" s="86"/>
      <c r="E49" s="86"/>
      <c r="F49" s="86"/>
      <c r="G49" s="86"/>
    </row>
    <row r="50" spans="1:7" s="10" customFormat="1" x14ac:dyDescent="0.2">
      <c r="A50" s="34" t="s">
        <v>355</v>
      </c>
      <c r="B50" s="95"/>
      <c r="C50" s="95"/>
      <c r="D50" s="95"/>
      <c r="E50" s="95"/>
      <c r="F50" s="95"/>
      <c r="G50" s="94"/>
    </row>
    <row r="51" spans="1:7" s="10" customFormat="1" x14ac:dyDescent="0.2">
      <c r="A51" s="34" t="s">
        <v>356</v>
      </c>
      <c r="B51" s="95"/>
      <c r="C51" s="95"/>
      <c r="D51" s="96"/>
      <c r="E51" s="95"/>
      <c r="F51" s="95"/>
      <c r="G51" s="94"/>
    </row>
    <row r="52" spans="1:7" s="10" customFormat="1" x14ac:dyDescent="0.2">
      <c r="A52" s="34" t="s">
        <v>357</v>
      </c>
      <c r="B52" s="95"/>
      <c r="C52" s="95"/>
      <c r="D52" s="95"/>
      <c r="E52" s="95"/>
      <c r="F52" s="95"/>
      <c r="G52" s="94"/>
    </row>
    <row r="53" spans="1:7" s="10" customFormat="1" x14ac:dyDescent="0.2">
      <c r="A53" s="34" t="s">
        <v>358</v>
      </c>
      <c r="B53" s="95"/>
      <c r="C53" s="95"/>
      <c r="D53" s="96"/>
      <c r="E53" s="95"/>
      <c r="F53" s="95"/>
      <c r="G53" s="94"/>
    </row>
    <row r="54" spans="1:7" s="10" customFormat="1" x14ac:dyDescent="0.2">
      <c r="A54" s="34" t="s">
        <v>359</v>
      </c>
      <c r="B54" s="95"/>
      <c r="C54" s="95"/>
      <c r="D54" s="96"/>
      <c r="E54" s="95"/>
      <c r="F54" s="95"/>
      <c r="G54" s="94"/>
    </row>
    <row r="55" spans="1:7" s="10" customFormat="1" x14ac:dyDescent="0.2">
      <c r="A55" s="34" t="s">
        <v>360</v>
      </c>
      <c r="B55" s="95"/>
      <c r="C55" s="95"/>
      <c r="D55" s="96"/>
      <c r="E55" s="95"/>
      <c r="F55" s="95"/>
      <c r="G55" s="94"/>
    </row>
    <row r="56" spans="1:7" s="10" customFormat="1" x14ac:dyDescent="0.2">
      <c r="A56" s="34" t="s">
        <v>361</v>
      </c>
      <c r="B56" s="95"/>
      <c r="C56" s="95"/>
      <c r="D56" s="96"/>
      <c r="E56" s="95"/>
      <c r="F56" s="95"/>
      <c r="G56" s="94"/>
    </row>
    <row r="57" spans="1:7" s="10" customFormat="1" x14ac:dyDescent="0.2">
      <c r="A57" s="39" t="s">
        <v>362</v>
      </c>
      <c r="B57" s="95"/>
      <c r="C57" s="95"/>
      <c r="D57" s="95"/>
      <c r="E57" s="95"/>
      <c r="F57" s="95"/>
      <c r="G57" s="94"/>
    </row>
    <row r="58" spans="1:7" s="10" customFormat="1" x14ac:dyDescent="0.2">
      <c r="A58" s="34" t="s">
        <v>363</v>
      </c>
      <c r="B58" s="95"/>
      <c r="C58" s="95"/>
      <c r="D58" s="95"/>
      <c r="E58" s="95"/>
      <c r="F58" s="95"/>
      <c r="G58" s="94"/>
    </row>
    <row r="59" spans="1:7" s="10" customFormat="1" x14ac:dyDescent="0.2">
      <c r="A59" s="34" t="s">
        <v>364</v>
      </c>
      <c r="B59" s="95"/>
      <c r="C59" s="95"/>
      <c r="D59" s="96"/>
      <c r="E59" s="95"/>
      <c r="F59" s="95"/>
      <c r="G59" s="94"/>
    </row>
    <row r="60" spans="1:7" s="10" customFormat="1" x14ac:dyDescent="0.2">
      <c r="A60" s="34" t="s">
        <v>365</v>
      </c>
      <c r="B60" s="95"/>
      <c r="C60" s="95"/>
      <c r="D60" s="96"/>
      <c r="E60" s="95"/>
      <c r="F60" s="95"/>
      <c r="G60" s="94"/>
    </row>
    <row r="61" spans="1:7" s="10" customFormat="1" x14ac:dyDescent="0.2">
      <c r="A61" s="117" t="s">
        <v>399</v>
      </c>
      <c r="B61" s="95">
        <f>COUNTBLANK($B$50:$B$60)</f>
        <v>11</v>
      </c>
      <c r="C61" s="95">
        <f>COUNTBLANK($C$50:$C$60)</f>
        <v>11</v>
      </c>
      <c r="D61" s="96"/>
      <c r="E61" s="95"/>
      <c r="F61" s="95"/>
      <c r="G61" s="94"/>
    </row>
    <row r="62" spans="1:7" s="10" customFormat="1" x14ac:dyDescent="0.2">
      <c r="A62" s="70" t="s">
        <v>380</v>
      </c>
      <c r="B62" s="87"/>
      <c r="C62" s="87"/>
      <c r="D62" s="87"/>
      <c r="E62" s="87"/>
      <c r="F62" s="87"/>
      <c r="G62" s="87"/>
    </row>
    <row r="63" spans="1:7" s="10" customFormat="1" x14ac:dyDescent="0.2">
      <c r="A63" s="34" t="s">
        <v>366</v>
      </c>
      <c r="B63" s="95"/>
      <c r="C63" s="95"/>
      <c r="D63" s="95"/>
      <c r="E63" s="95"/>
      <c r="F63" s="95"/>
      <c r="G63" s="94"/>
    </row>
    <row r="64" spans="1:7" s="10" customFormat="1" x14ac:dyDescent="0.2">
      <c r="A64" s="34" t="s">
        <v>367</v>
      </c>
      <c r="B64" s="95"/>
      <c r="C64" s="95"/>
      <c r="D64" s="96"/>
      <c r="E64" s="95"/>
      <c r="F64" s="95"/>
      <c r="G64" s="94"/>
    </row>
    <row r="65" spans="1:7" s="10" customFormat="1" x14ac:dyDescent="0.2">
      <c r="A65" s="34" t="s">
        <v>368</v>
      </c>
      <c r="B65" s="95"/>
      <c r="C65" s="95"/>
      <c r="D65" s="96"/>
      <c r="E65" s="95"/>
      <c r="F65" s="95"/>
      <c r="G65" s="94"/>
    </row>
    <row r="66" spans="1:7" s="10" customFormat="1" x14ac:dyDescent="0.2">
      <c r="A66" s="117" t="s">
        <v>399</v>
      </c>
      <c r="B66" s="95">
        <f>COUNTBLANK($B$63:$B$65)</f>
        <v>3</v>
      </c>
      <c r="C66" s="95">
        <f>COUNTBLANK($C$63:$C$65)</f>
        <v>3</v>
      </c>
      <c r="D66" s="96"/>
      <c r="E66" s="95"/>
      <c r="F66" s="95"/>
      <c r="G66" s="94"/>
    </row>
    <row r="67" spans="1:7" s="10" customFormat="1" x14ac:dyDescent="0.2">
      <c r="A67" s="71" t="s">
        <v>379</v>
      </c>
      <c r="B67" s="88"/>
      <c r="C67" s="88"/>
      <c r="D67" s="88"/>
      <c r="E67" s="88"/>
      <c r="F67" s="88"/>
      <c r="G67" s="88"/>
    </row>
    <row r="68" spans="1:7" s="10" customFormat="1" x14ac:dyDescent="0.2">
      <c r="A68" s="34" t="s">
        <v>369</v>
      </c>
      <c r="B68" s="95"/>
      <c r="C68" s="95"/>
      <c r="D68" s="96"/>
      <c r="E68" s="95"/>
      <c r="F68" s="95"/>
      <c r="G68" s="94"/>
    </row>
    <row r="69" spans="1:7" s="10" customFormat="1" x14ac:dyDescent="0.2">
      <c r="A69" s="34" t="s">
        <v>370</v>
      </c>
      <c r="B69" s="95"/>
      <c r="C69" s="95"/>
      <c r="D69" s="96"/>
      <c r="E69" s="95"/>
      <c r="F69" s="95"/>
      <c r="G69" s="94"/>
    </row>
    <row r="70" spans="1:7" s="10" customFormat="1" x14ac:dyDescent="0.2">
      <c r="A70" s="34" t="s">
        <v>371</v>
      </c>
      <c r="B70" s="95"/>
      <c r="C70" s="95"/>
      <c r="D70" s="96"/>
      <c r="E70" s="95"/>
      <c r="F70" s="95"/>
      <c r="G70" s="94"/>
    </row>
    <row r="71" spans="1:7" s="10" customFormat="1" x14ac:dyDescent="0.2">
      <c r="A71" s="117" t="s">
        <v>399</v>
      </c>
      <c r="B71" s="95">
        <f>COUNTBLANK($B$68:$B$70)</f>
        <v>3</v>
      </c>
      <c r="C71" s="95">
        <f>COUNTBLANK($C$68:$C$70)</f>
        <v>3</v>
      </c>
      <c r="D71" s="96"/>
      <c r="E71" s="95"/>
      <c r="F71" s="95"/>
      <c r="G71" s="94"/>
    </row>
    <row r="72" spans="1:7" s="10" customFormat="1" x14ac:dyDescent="0.2">
      <c r="A72" s="72" t="s">
        <v>378</v>
      </c>
      <c r="B72" s="89"/>
      <c r="C72" s="89"/>
      <c r="D72" s="89"/>
      <c r="E72" s="89"/>
      <c r="F72" s="89"/>
      <c r="G72" s="89"/>
    </row>
    <row r="73" spans="1:7" s="10" customFormat="1" x14ac:dyDescent="0.2">
      <c r="A73" s="34" t="s">
        <v>372</v>
      </c>
      <c r="B73" s="95"/>
      <c r="C73" s="95"/>
      <c r="D73" s="96"/>
      <c r="E73" s="95"/>
      <c r="F73" s="95"/>
      <c r="G73" s="94"/>
    </row>
    <row r="74" spans="1:7" s="10" customFormat="1" x14ac:dyDescent="0.2">
      <c r="A74" s="34" t="s">
        <v>373</v>
      </c>
      <c r="B74" s="95"/>
      <c r="C74" s="95"/>
      <c r="D74" s="96"/>
      <c r="E74" s="95"/>
      <c r="F74" s="95"/>
      <c r="G74" s="94"/>
    </row>
    <row r="75" spans="1:7" s="10" customFormat="1" x14ac:dyDescent="0.2">
      <c r="A75" s="34" t="s">
        <v>374</v>
      </c>
      <c r="B75" s="95"/>
      <c r="C75" s="95"/>
      <c r="D75" s="96"/>
      <c r="E75" s="95"/>
      <c r="F75" s="95"/>
      <c r="G75" s="94"/>
    </row>
    <row r="76" spans="1:7" s="10" customFormat="1" x14ac:dyDescent="0.2">
      <c r="A76" s="34" t="s">
        <v>375</v>
      </c>
      <c r="B76" s="95"/>
      <c r="C76" s="95"/>
      <c r="D76" s="96"/>
      <c r="E76" s="95"/>
      <c r="F76" s="95"/>
      <c r="G76" s="94"/>
    </row>
    <row r="77" spans="1:7" s="10" customFormat="1" x14ac:dyDescent="0.2">
      <c r="A77" s="34" t="s">
        <v>376</v>
      </c>
      <c r="B77" s="95"/>
      <c r="C77" s="95"/>
      <c r="D77" s="96"/>
      <c r="E77" s="95"/>
      <c r="F77" s="95"/>
      <c r="G77" s="94"/>
    </row>
    <row r="78" spans="1:7" s="10" customFormat="1" x14ac:dyDescent="0.2">
      <c r="A78" s="34" t="s">
        <v>377</v>
      </c>
      <c r="B78" s="95"/>
      <c r="C78" s="95"/>
      <c r="D78" s="96"/>
      <c r="E78" s="95"/>
      <c r="F78" s="95"/>
      <c r="G78" s="94"/>
    </row>
    <row r="79" spans="1:7" s="10" customFormat="1" ht="16.5" thickBot="1" x14ac:dyDescent="0.25">
      <c r="A79" s="125" t="s">
        <v>399</v>
      </c>
      <c r="B79" s="126">
        <f>COUNTBLANK($B$73:$B$78)</f>
        <v>6</v>
      </c>
      <c r="C79" s="126">
        <f>COUNTBLANK($C$73:$C$78)</f>
        <v>6</v>
      </c>
      <c r="D79" s="96"/>
      <c r="E79" s="95"/>
      <c r="F79" s="95"/>
      <c r="G79" s="94"/>
    </row>
    <row r="80" spans="1:7" s="10" customFormat="1" ht="16.5" thickBot="1" x14ac:dyDescent="0.25">
      <c r="A80" s="128" t="s">
        <v>402</v>
      </c>
      <c r="B80" s="127">
        <f>SUM(B15,B28,B38,B48,B61,B66,B71,B79)</f>
        <v>62</v>
      </c>
      <c r="C80" s="127">
        <f>SUM(C15,C28,C38,C48,C61,C66,C71,C79)</f>
        <v>62</v>
      </c>
      <c r="D80" s="9"/>
      <c r="E80" s="9"/>
      <c r="F80" s="9"/>
      <c r="G80" s="9"/>
    </row>
    <row r="81" spans="2:7" s="10" customFormat="1" x14ac:dyDescent="0.2">
      <c r="B81" s="9"/>
      <c r="C81" s="9"/>
      <c r="D81" s="9"/>
      <c r="E81" s="9"/>
      <c r="F81" s="9"/>
      <c r="G81" s="9"/>
    </row>
    <row r="82" spans="2:7" s="10" customFormat="1" x14ac:dyDescent="0.2">
      <c r="B82" s="9"/>
      <c r="C82" s="9"/>
      <c r="D82" s="9"/>
      <c r="E82" s="9"/>
      <c r="F82" s="9"/>
      <c r="G82" s="9"/>
    </row>
    <row r="83" spans="2:7" s="10" customFormat="1" x14ac:dyDescent="0.2">
      <c r="B83" s="9"/>
      <c r="C83" s="9"/>
      <c r="D83" s="9"/>
      <c r="E83" s="9"/>
      <c r="F83" s="9"/>
      <c r="G83" s="9"/>
    </row>
    <row r="84" spans="2:7" s="10" customFormat="1" x14ac:dyDescent="0.2">
      <c r="B84" s="9"/>
      <c r="C84" s="9"/>
      <c r="D84" s="9"/>
      <c r="E84" s="9"/>
      <c r="F84" s="9"/>
      <c r="G84" s="9"/>
    </row>
    <row r="85" spans="2:7" s="10" customFormat="1" x14ac:dyDescent="0.2">
      <c r="B85" s="9"/>
      <c r="C85" s="9"/>
      <c r="D85" s="9"/>
      <c r="E85" s="9"/>
      <c r="F85" s="9"/>
      <c r="G85" s="9"/>
    </row>
    <row r="86" spans="2:7" s="10" customFormat="1" x14ac:dyDescent="0.2">
      <c r="B86" s="9"/>
      <c r="C86" s="9"/>
      <c r="D86" s="9"/>
      <c r="E86" s="9"/>
      <c r="F86" s="9"/>
      <c r="G86" s="9"/>
    </row>
    <row r="87" spans="2:7" s="10" customFormat="1" x14ac:dyDescent="0.2">
      <c r="B87" s="9"/>
      <c r="C87" s="9"/>
      <c r="D87" s="9"/>
      <c r="E87" s="9"/>
      <c r="F87" s="9"/>
      <c r="G87" s="9"/>
    </row>
    <row r="88" spans="2:7" s="10" customFormat="1" x14ac:dyDescent="0.2">
      <c r="B88" s="9"/>
      <c r="C88" s="9"/>
      <c r="D88" s="9"/>
      <c r="E88" s="9"/>
      <c r="F88" s="9"/>
      <c r="G88" s="9"/>
    </row>
    <row r="89" spans="2:7" s="10" customFormat="1" x14ac:dyDescent="0.2">
      <c r="B89" s="9"/>
      <c r="C89" s="9"/>
      <c r="D89" s="9"/>
      <c r="E89" s="9"/>
      <c r="F89" s="9"/>
      <c r="G89" s="9"/>
    </row>
    <row r="90" spans="2:7" s="10" customFormat="1" x14ac:dyDescent="0.2">
      <c r="B90" s="9"/>
      <c r="C90" s="9"/>
      <c r="D90" s="9"/>
      <c r="E90" s="9"/>
      <c r="F90" s="9"/>
      <c r="G90" s="9"/>
    </row>
    <row r="91" spans="2:7" s="10" customFormat="1" x14ac:dyDescent="0.2">
      <c r="B91" s="9"/>
      <c r="C91" s="9"/>
      <c r="D91" s="9"/>
      <c r="E91" s="9"/>
      <c r="F91" s="9"/>
      <c r="G91" s="9"/>
    </row>
    <row r="92" spans="2:7" s="10" customFormat="1" x14ac:dyDescent="0.2">
      <c r="B92" s="9"/>
      <c r="C92" s="9"/>
      <c r="D92" s="9"/>
      <c r="E92" s="9"/>
      <c r="F92" s="9"/>
      <c r="G92" s="9"/>
    </row>
    <row r="93" spans="2:7" s="10" customFormat="1" x14ac:dyDescent="0.2">
      <c r="B93" s="9"/>
      <c r="C93" s="9"/>
      <c r="D93" s="9"/>
      <c r="E93" s="9"/>
      <c r="F93" s="9"/>
      <c r="G93" s="9"/>
    </row>
    <row r="94" spans="2:7" s="10" customFormat="1" x14ac:dyDescent="0.2">
      <c r="B94" s="9"/>
      <c r="C94" s="9"/>
      <c r="D94" s="9"/>
      <c r="E94" s="9"/>
      <c r="F94" s="9"/>
      <c r="G94" s="9"/>
    </row>
    <row r="95" spans="2:7" s="10" customFormat="1" x14ac:dyDescent="0.2">
      <c r="B95" s="9"/>
      <c r="C95" s="9"/>
      <c r="D95" s="9"/>
      <c r="E95" s="9"/>
      <c r="F95" s="9"/>
      <c r="G95" s="9"/>
    </row>
    <row r="96" spans="2:7" s="10" customFormat="1" x14ac:dyDescent="0.2">
      <c r="B96" s="9"/>
      <c r="C96" s="9"/>
      <c r="D96" s="9"/>
      <c r="E96" s="9"/>
      <c r="F96" s="9"/>
      <c r="G96" s="9"/>
    </row>
    <row r="97" spans="2:7" s="10" customFormat="1" x14ac:dyDescent="0.2">
      <c r="B97" s="9"/>
      <c r="C97" s="9"/>
      <c r="D97" s="9"/>
      <c r="E97" s="9"/>
      <c r="F97" s="9"/>
      <c r="G97" s="9"/>
    </row>
    <row r="98" spans="2:7" s="10" customFormat="1" x14ac:dyDescent="0.2">
      <c r="B98" s="9"/>
      <c r="C98" s="9"/>
      <c r="D98" s="9"/>
      <c r="E98" s="9"/>
      <c r="F98" s="9"/>
      <c r="G98" s="9"/>
    </row>
    <row r="99" spans="2:7" s="10" customFormat="1" x14ac:dyDescent="0.2">
      <c r="B99" s="9"/>
      <c r="C99" s="9"/>
      <c r="D99" s="9"/>
      <c r="E99" s="9"/>
      <c r="F99" s="9"/>
      <c r="G99" s="9"/>
    </row>
    <row r="100" spans="2:7" s="10" customFormat="1" x14ac:dyDescent="0.2">
      <c r="B100" s="9"/>
      <c r="C100" s="9"/>
      <c r="D100" s="9"/>
      <c r="E100" s="9"/>
      <c r="F100" s="9"/>
      <c r="G100" s="9"/>
    </row>
    <row r="101" spans="2:7" s="10" customFormat="1" x14ac:dyDescent="0.2">
      <c r="B101" s="9"/>
      <c r="C101" s="9"/>
      <c r="D101" s="9"/>
      <c r="E101" s="9"/>
      <c r="F101" s="9"/>
      <c r="G101" s="9"/>
    </row>
    <row r="102" spans="2:7" s="10" customFormat="1" x14ac:dyDescent="0.2">
      <c r="B102" s="9"/>
      <c r="C102" s="9"/>
      <c r="D102" s="9"/>
      <c r="E102" s="9"/>
      <c r="F102" s="9"/>
      <c r="G102" s="9"/>
    </row>
    <row r="103" spans="2:7" s="10" customFormat="1" x14ac:dyDescent="0.2">
      <c r="B103" s="9"/>
      <c r="C103" s="9"/>
      <c r="D103" s="9"/>
      <c r="E103" s="9"/>
      <c r="F103" s="9"/>
      <c r="G103" s="9"/>
    </row>
    <row r="104" spans="2:7" s="10" customFormat="1" x14ac:dyDescent="0.2">
      <c r="B104" s="9"/>
      <c r="C104" s="9"/>
      <c r="D104" s="9"/>
      <c r="E104" s="9"/>
      <c r="F104" s="9"/>
      <c r="G104" s="9"/>
    </row>
    <row r="105" spans="2:7" s="10" customFormat="1" x14ac:dyDescent="0.2">
      <c r="B105" s="9"/>
      <c r="C105" s="9"/>
      <c r="D105" s="9"/>
      <c r="E105" s="9"/>
      <c r="F105" s="9"/>
      <c r="G105" s="9"/>
    </row>
    <row r="106" spans="2:7" s="10" customFormat="1" x14ac:dyDescent="0.2">
      <c r="B106" s="9"/>
      <c r="C106" s="9"/>
      <c r="D106" s="9"/>
      <c r="E106" s="9"/>
      <c r="F106" s="9"/>
      <c r="G106" s="9"/>
    </row>
    <row r="107" spans="2:7" s="10" customFormat="1" x14ac:dyDescent="0.2">
      <c r="B107" s="9"/>
      <c r="C107" s="9"/>
      <c r="D107" s="9"/>
      <c r="E107" s="9"/>
      <c r="F107" s="9"/>
      <c r="G107" s="9"/>
    </row>
    <row r="108" spans="2:7" s="10" customFormat="1" x14ac:dyDescent="0.2">
      <c r="B108" s="9"/>
      <c r="C108" s="9"/>
      <c r="D108" s="9"/>
      <c r="E108" s="9"/>
      <c r="F108" s="9"/>
      <c r="G108" s="9"/>
    </row>
    <row r="109" spans="2:7" s="10" customFormat="1" x14ac:dyDescent="0.2">
      <c r="B109" s="9"/>
      <c r="C109" s="9"/>
      <c r="D109" s="9"/>
      <c r="E109" s="9"/>
      <c r="F109" s="9"/>
      <c r="G109" s="9"/>
    </row>
    <row r="110" spans="2:7" s="10" customFormat="1" x14ac:dyDescent="0.2">
      <c r="B110" s="9"/>
      <c r="C110" s="9"/>
      <c r="D110" s="9"/>
      <c r="E110" s="9"/>
      <c r="F110" s="9"/>
      <c r="G110" s="9"/>
    </row>
    <row r="111" spans="2:7" s="10" customFormat="1" x14ac:dyDescent="0.2">
      <c r="B111" s="9"/>
      <c r="C111" s="9"/>
      <c r="D111" s="9"/>
      <c r="E111" s="9"/>
      <c r="F111" s="9"/>
      <c r="G111" s="9"/>
    </row>
    <row r="112" spans="2:7" s="10" customFormat="1" x14ac:dyDescent="0.2">
      <c r="B112" s="9"/>
      <c r="C112" s="9"/>
      <c r="D112" s="9"/>
      <c r="E112" s="9"/>
      <c r="F112" s="9"/>
      <c r="G112" s="9"/>
    </row>
    <row r="113" spans="2:7" s="10" customFormat="1" x14ac:dyDescent="0.2">
      <c r="B113" s="9"/>
      <c r="C113" s="9"/>
      <c r="D113" s="9"/>
      <c r="E113" s="9"/>
      <c r="F113" s="9"/>
      <c r="G113" s="9"/>
    </row>
    <row r="114" spans="2:7" s="10" customFormat="1" x14ac:dyDescent="0.2">
      <c r="B114" s="9"/>
      <c r="C114" s="9"/>
      <c r="D114" s="9"/>
      <c r="E114" s="9"/>
      <c r="F114" s="9"/>
      <c r="G114" s="9"/>
    </row>
    <row r="115" spans="2:7" s="10" customFormat="1" x14ac:dyDescent="0.2">
      <c r="B115" s="9"/>
      <c r="C115" s="9"/>
      <c r="D115" s="9"/>
      <c r="E115" s="9"/>
      <c r="F115" s="9"/>
      <c r="G115" s="9"/>
    </row>
    <row r="116" spans="2:7" s="10" customFormat="1" x14ac:dyDescent="0.2">
      <c r="B116" s="9"/>
      <c r="C116" s="9"/>
      <c r="D116" s="9"/>
      <c r="E116" s="9"/>
      <c r="F116" s="9"/>
      <c r="G116" s="9"/>
    </row>
    <row r="117" spans="2:7" s="10" customFormat="1" x14ac:dyDescent="0.2">
      <c r="B117" s="9"/>
      <c r="C117" s="9"/>
      <c r="D117" s="9"/>
      <c r="E117" s="9"/>
      <c r="F117" s="9"/>
      <c r="G117" s="9"/>
    </row>
    <row r="118" spans="2:7" s="10" customFormat="1" x14ac:dyDescent="0.2">
      <c r="B118" s="9"/>
      <c r="C118" s="9"/>
      <c r="D118" s="9"/>
      <c r="E118" s="9"/>
      <c r="F118" s="9"/>
      <c r="G118" s="9"/>
    </row>
    <row r="119" spans="2:7" s="10" customFormat="1" x14ac:dyDescent="0.2">
      <c r="B119" s="9"/>
      <c r="C119" s="9"/>
      <c r="D119" s="9"/>
      <c r="E119" s="9"/>
      <c r="F119" s="9"/>
      <c r="G119" s="9"/>
    </row>
    <row r="120" spans="2:7" s="10" customFormat="1" x14ac:dyDescent="0.2">
      <c r="B120" s="9"/>
      <c r="C120" s="9"/>
      <c r="D120" s="9"/>
      <c r="E120" s="9"/>
      <c r="F120" s="9"/>
      <c r="G120" s="9"/>
    </row>
    <row r="121" spans="2:7" s="10" customFormat="1" x14ac:dyDescent="0.2">
      <c r="B121" s="9"/>
      <c r="C121" s="9"/>
      <c r="D121" s="9"/>
      <c r="E121" s="9"/>
      <c r="F121" s="9"/>
      <c r="G121" s="9"/>
    </row>
    <row r="122" spans="2:7" s="10" customFormat="1" x14ac:dyDescent="0.2">
      <c r="B122" s="9"/>
      <c r="C122" s="9"/>
      <c r="D122" s="9"/>
      <c r="E122" s="9"/>
      <c r="F122" s="9"/>
      <c r="G122" s="9"/>
    </row>
    <row r="123" spans="2:7" s="10" customFormat="1" x14ac:dyDescent="0.2">
      <c r="B123" s="9"/>
      <c r="C123" s="9"/>
      <c r="D123" s="9"/>
      <c r="E123" s="9"/>
      <c r="F123" s="9"/>
      <c r="G123" s="9"/>
    </row>
    <row r="124" spans="2:7" s="10" customFormat="1" x14ac:dyDescent="0.25">
      <c r="B124" s="74"/>
      <c r="C124" s="74"/>
      <c r="D124" s="74"/>
      <c r="E124" s="74"/>
      <c r="F124" s="9"/>
      <c r="G124" s="9"/>
    </row>
  </sheetData>
  <sheetProtection algorithmName="SHA-512" hashValue="O4y5hO/JOBPNf2IZ5miUKeZVKDylKHl/vVov8DgRPTc39620QQPWOFGbrFOIbQAL5NKFSVUqiBeeqz24D0WALw==" saltValue="AVmNCNrY46zmWTLKwTsqJw==" spinCount="100000" sheet="1" objects="1" scenarios="1" selectLockedCells="1" autoFilter="0"/>
  <autoFilter ref="A2:G2" xr:uid="{00000000-0001-0000-0C00-000000000000}"/>
  <mergeCells count="1">
    <mergeCell ref="B1:F1"/>
  </mergeCells>
  <phoneticPr fontId="1" type="noConversion"/>
  <pageMargins left="0.78740157499999996" right="0.78740157499999996" top="0.984251969" bottom="0.984251969" header="0.4921259845" footer="0.4921259845"/>
  <pageSetup paperSize="9" scale="6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6D469-4200-479E-8AB3-EE0C8629667B}">
  <dimension ref="A1:A3"/>
  <sheetViews>
    <sheetView workbookViewId="0"/>
  </sheetViews>
  <sheetFormatPr baseColWidth="10" defaultRowHeight="12.75" x14ac:dyDescent="0.2"/>
  <sheetData>
    <row r="1" spans="1:1" x14ac:dyDescent="0.2">
      <c r="A1" t="s">
        <v>396</v>
      </c>
    </row>
    <row r="2" spans="1:1" x14ac:dyDescent="0.2">
      <c r="A2" t="s">
        <v>0</v>
      </c>
    </row>
    <row r="3" spans="1:1" x14ac:dyDescent="0.2">
      <c r="A3" t="s">
        <v>1</v>
      </c>
    </row>
  </sheetData>
  <sheetProtection algorithmName="SHA-512" hashValue="yJ5o4k8XR/Qsw31Sl+meV9RrZb5qrg5IXHQ3rXc1exT+kcT1d/m3Tr+nNJlzy82e83mopDe6c5P0gPt4+tpzYg==" saltValue="6xPldez+Dvf6s893piZATA==" spinCount="100000" sheet="1" objects="1" scenarios="1" selectLockedCells="1" selectUnlockedCell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48BAF-0CD4-4249-A3D3-3F595C53DB9F}">
  <dimension ref="A1"/>
  <sheetViews>
    <sheetView workbookViewId="0"/>
  </sheetViews>
  <sheetFormatPr baseColWidth="10" defaultRowHeight="12.75" x14ac:dyDescent="0.2"/>
  <sheetData>
    <row r="1" spans="1:1" x14ac:dyDescent="0.2">
      <c r="A1">
        <f>Organisation!H11+Recouvrement!H29+Paiements!H17+Trésor!H21+Patrimoine!H16+Stocks!H14+Régies!H20+Payes!H17+'Comptabilité générale'!H22+TVA!H9</f>
        <v>1631</v>
      </c>
    </row>
  </sheetData>
  <sheetProtection algorithmName="SHA-512" hashValue="rl/2GObnGUW6xis33wyLj409t/9Cf59sMIxZcITYVCIFeS7+vBOymqVFO9B+E5c9rJGX3HzkG2iq9+ksuXkP1Q==" saltValue="qZc/8K/FIMR9G36W12U8yA=="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6"/>
  <sheetViews>
    <sheetView workbookViewId="0">
      <selection activeCell="E19" sqref="E19"/>
    </sheetView>
  </sheetViews>
  <sheetFormatPr baseColWidth="10" defaultColWidth="35.5703125" defaultRowHeight="18.75" x14ac:dyDescent="0.3"/>
  <cols>
    <col min="1" max="1" width="4" style="5" customWidth="1"/>
    <col min="2" max="2" width="35.42578125" style="5" bestFit="1" customWidth="1"/>
    <col min="3" max="3" width="26" style="5" bestFit="1" customWidth="1"/>
    <col min="4" max="4" width="29.42578125" style="5" bestFit="1" customWidth="1"/>
    <col min="5" max="5" width="27.28515625" style="5" bestFit="1" customWidth="1"/>
    <col min="6" max="6" width="26" style="13" customWidth="1"/>
    <col min="7" max="16384" width="35.5703125" style="5"/>
  </cols>
  <sheetData>
    <row r="1" spans="2:6" ht="19.5" thickBot="1" x14ac:dyDescent="0.35"/>
    <row r="2" spans="2:6" s="16" customFormat="1" ht="41.25" thickBot="1" x14ac:dyDescent="0.25">
      <c r="B2" s="24" t="s">
        <v>145</v>
      </c>
      <c r="C2" s="24" t="s">
        <v>146</v>
      </c>
      <c r="D2" s="23" t="s">
        <v>314</v>
      </c>
      <c r="E2" s="105" t="s">
        <v>149</v>
      </c>
      <c r="F2" s="109" t="s">
        <v>398</v>
      </c>
    </row>
    <row r="3" spans="2:6" s="6" customFormat="1" ht="19.5" thickBot="1" x14ac:dyDescent="0.25">
      <c r="B3" s="25" t="s">
        <v>2</v>
      </c>
      <c r="C3" s="26">
        <v>7</v>
      </c>
      <c r="D3" s="79">
        <f>Organisation!$B$10</f>
        <v>0</v>
      </c>
      <c r="E3" s="106">
        <f>Organisation!$B$9</f>
        <v>7</v>
      </c>
      <c r="F3" s="111" t="str">
        <f>Organisation!B11</f>
        <v>RISQUE AGGRAVE</v>
      </c>
    </row>
    <row r="4" spans="2:6" s="6" customFormat="1" ht="19.5" thickBot="1" x14ac:dyDescent="0.25">
      <c r="B4" s="25" t="s">
        <v>7</v>
      </c>
      <c r="C4" s="26">
        <v>21</v>
      </c>
      <c r="D4" s="79">
        <f>Recouvrement!$B$28</f>
        <v>0</v>
      </c>
      <c r="E4" s="106">
        <f>Recouvrement!$B$27</f>
        <v>21</v>
      </c>
      <c r="F4" s="111" t="str">
        <f>Recouvrement!B29</f>
        <v>RISQUE AGGRAVE</v>
      </c>
    </row>
    <row r="5" spans="2:6" s="6" customFormat="1" ht="19.5" thickBot="1" x14ac:dyDescent="0.25">
      <c r="B5" s="25" t="s">
        <v>113</v>
      </c>
      <c r="C5" s="26">
        <v>10</v>
      </c>
      <c r="D5" s="79">
        <f>Paiements!$B$16</f>
        <v>0</v>
      </c>
      <c r="E5" s="106">
        <f>Paiements!$B$15</f>
        <v>10</v>
      </c>
      <c r="F5" s="111" t="str">
        <f>Paiements!B17</f>
        <v>RISQUE AGGRAVE</v>
      </c>
    </row>
    <row r="6" spans="2:6" s="6" customFormat="1" ht="19.5" thickBot="1" x14ac:dyDescent="0.25">
      <c r="B6" s="25" t="s">
        <v>8</v>
      </c>
      <c r="C6" s="26">
        <v>14</v>
      </c>
      <c r="D6" s="79">
        <f>Trésor!$B$20</f>
        <v>0</v>
      </c>
      <c r="E6" s="106">
        <f>Trésor!$B$19</f>
        <v>14</v>
      </c>
      <c r="F6" s="111" t="str">
        <f>Trésor!B21</f>
        <v>RISQUE AGGRAVE</v>
      </c>
    </row>
    <row r="7" spans="2:6" ht="19.5" thickBot="1" x14ac:dyDescent="0.35">
      <c r="B7" s="27" t="s">
        <v>3</v>
      </c>
      <c r="C7" s="28">
        <v>10</v>
      </c>
      <c r="D7" s="80">
        <f>Patrimoine!$B$15</f>
        <v>0</v>
      </c>
      <c r="E7" s="106">
        <f>Patrimoine!$B$14</f>
        <v>10</v>
      </c>
      <c r="F7" s="111" t="str">
        <f>Patrimoine!B16</f>
        <v>RISQUE AGGRAVE</v>
      </c>
    </row>
    <row r="8" spans="2:6" ht="19.5" thickBot="1" x14ac:dyDescent="0.35">
      <c r="B8" s="27" t="s">
        <v>4</v>
      </c>
      <c r="C8" s="29">
        <v>8</v>
      </c>
      <c r="D8" s="80">
        <f>Stocks!$B$13</f>
        <v>0</v>
      </c>
      <c r="E8" s="107">
        <f>Stocks!$B$12</f>
        <v>8</v>
      </c>
      <c r="F8" s="111" t="str">
        <f>Stocks!B14</f>
        <v>RISQUE MODERE</v>
      </c>
    </row>
    <row r="9" spans="2:6" ht="19.5" thickBot="1" x14ac:dyDescent="0.35">
      <c r="B9" s="27" t="s">
        <v>5</v>
      </c>
      <c r="C9" s="29">
        <v>14</v>
      </c>
      <c r="D9" s="80">
        <f>Régies!$B$19</f>
        <v>0</v>
      </c>
      <c r="E9" s="107">
        <f>Régies!$B$18</f>
        <v>14</v>
      </c>
      <c r="F9" s="111" t="str">
        <f>Régies!B20</f>
        <v>RISQUE AGGRAVE</v>
      </c>
    </row>
    <row r="10" spans="2:6" ht="19.5" thickBot="1" x14ac:dyDescent="0.35">
      <c r="B10" s="27" t="s">
        <v>41</v>
      </c>
      <c r="C10" s="29">
        <v>9</v>
      </c>
      <c r="D10" s="80">
        <f>Payes!$B$16</f>
        <v>0</v>
      </c>
      <c r="E10" s="107">
        <f>Payes!$B$15</f>
        <v>9</v>
      </c>
      <c r="F10" s="111" t="str">
        <f>Payes!B17</f>
        <v>RISQUE AGGRAVE</v>
      </c>
    </row>
    <row r="11" spans="2:6" ht="19.5" thickBot="1" x14ac:dyDescent="0.35">
      <c r="B11" s="27" t="s">
        <v>9</v>
      </c>
      <c r="C11" s="29">
        <v>15</v>
      </c>
      <c r="D11" s="80">
        <f>'Comptabilité générale'!$B$21</f>
        <v>0</v>
      </c>
      <c r="E11" s="107">
        <f>'Comptabilité générale'!$B$20</f>
        <v>15</v>
      </c>
      <c r="F11" s="111" t="str">
        <f>'Comptabilité générale'!B22</f>
        <v>RISQUE AGGRAVE</v>
      </c>
    </row>
    <row r="12" spans="2:6" ht="19.5" thickBot="1" x14ac:dyDescent="0.35">
      <c r="B12" s="25" t="s">
        <v>10</v>
      </c>
      <c r="C12" s="29">
        <v>5</v>
      </c>
      <c r="D12" s="80">
        <f>TVA!$B$8</f>
        <v>0</v>
      </c>
      <c r="E12" s="107">
        <f>TVA!$B$7</f>
        <v>5</v>
      </c>
      <c r="F12" s="111" t="str">
        <f>TVA!B9</f>
        <v>RISQUE AGGRAVE</v>
      </c>
    </row>
    <row r="13" spans="2:6" ht="19.5" thickBot="1" x14ac:dyDescent="0.35">
      <c r="B13" s="30" t="s">
        <v>147</v>
      </c>
      <c r="C13" s="31">
        <f>SUM(C3:C12)</f>
        <v>113</v>
      </c>
      <c r="D13" s="81">
        <f>SUM(D3:D12)</f>
        <v>0</v>
      </c>
      <c r="E13" s="108">
        <f>SUM(E3:E12)</f>
        <v>113</v>
      </c>
      <c r="F13" s="111" t="str">
        <f>IF(Feuil2!A1&gt;=50,"RISQUE AGGRAVE",IF(Feuil2!A1=0,"RISQUE MAITRISE","RISQUE MODERE"))</f>
        <v>RISQUE AGGRAVE</v>
      </c>
    </row>
    <row r="14" spans="2:6" x14ac:dyDescent="0.3">
      <c r="C14" s="17"/>
    </row>
    <row r="15" spans="2:6" ht="75.75" thickBot="1" x14ac:dyDescent="0.35">
      <c r="C15" s="17"/>
      <c r="D15" s="122" t="s">
        <v>400</v>
      </c>
      <c r="E15" s="122" t="s">
        <v>401</v>
      </c>
    </row>
    <row r="16" spans="2:6" ht="19.5" thickBot="1" x14ac:dyDescent="0.35">
      <c r="B16" s="30" t="s">
        <v>148</v>
      </c>
      <c r="C16" s="121">
        <v>62</v>
      </c>
      <c r="D16" s="123">
        <f>'Organigramme fonctionnel'!B80</f>
        <v>62</v>
      </c>
      <c r="E16" s="124">
        <f>'Organigramme fonctionnel'!C80</f>
        <v>62</v>
      </c>
      <c r="F16" s="22"/>
    </row>
  </sheetData>
  <sheetProtection algorithmName="SHA-512" hashValue="RQYAIIZoS2H3Cxh9+KoLhpHnDSnmniUhUc2mM+Ce3+sYM3U959+2mXfRzIE05ZxBXifTuP19jAOnTljeQZ+Fsg==" saltValue="LmXm8uLzw5sl6OvaAj0fzA==" spinCount="100000" sheet="1" objects="1" scenarios="1" selectLockedCells="1" selectUnlockedCells="1"/>
  <phoneticPr fontId="1" type="noConversion"/>
  <conditionalFormatting sqref="F3:F13">
    <cfRule type="containsText" dxfId="133" priority="1" operator="containsText" text="AGGRAVE">
      <formula>NOT(ISERROR(SEARCH("AGGRAVE",F3)))</formula>
    </cfRule>
    <cfRule type="containsText" dxfId="132" priority="2" operator="containsText" text="MODERE">
      <formula>NOT(ISERROR(SEARCH("MODERE",F3)))</formula>
    </cfRule>
    <cfRule type="containsText" dxfId="131" priority="3" operator="containsText" text="MAITRISE">
      <formula>NOT(ISERROR(SEARCH("MAITRISE",F3)))</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0"/>
  <sheetViews>
    <sheetView zoomScaleNormal="100" workbookViewId="0">
      <selection activeCell="B2" sqref="B2"/>
    </sheetView>
  </sheetViews>
  <sheetFormatPr baseColWidth="10" defaultColWidth="11.42578125" defaultRowHeight="15.75" x14ac:dyDescent="0.25"/>
  <cols>
    <col min="1" max="1" width="70.7109375" style="9" customWidth="1"/>
    <col min="2" max="2" width="26.140625" style="20" customWidth="1"/>
    <col min="3" max="4" width="11.42578125" style="2" hidden="1" customWidth="1"/>
    <col min="5" max="5" width="32.5703125" style="21" bestFit="1" customWidth="1"/>
    <col min="6" max="6" width="36.28515625" style="19" customWidth="1"/>
    <col min="7" max="7" width="50.7109375" style="1" customWidth="1"/>
    <col min="8" max="8" width="0" style="1" hidden="1" customWidth="1"/>
    <col min="9" max="16384" width="11.42578125" style="1"/>
  </cols>
  <sheetData>
    <row r="1" spans="1:8" s="13" customFormat="1" ht="37.5" x14ac:dyDescent="0.2">
      <c r="A1" s="24" t="s">
        <v>63</v>
      </c>
      <c r="B1" s="24" t="s">
        <v>386</v>
      </c>
      <c r="C1" s="32" t="s">
        <v>0</v>
      </c>
      <c r="D1" s="32" t="s">
        <v>1</v>
      </c>
      <c r="E1" s="24" t="s">
        <v>6</v>
      </c>
      <c r="F1" s="33" t="s">
        <v>158</v>
      </c>
      <c r="G1" s="32" t="s">
        <v>111</v>
      </c>
    </row>
    <row r="2" spans="1:8" s="10" customFormat="1" x14ac:dyDescent="0.2">
      <c r="A2" s="45" t="s">
        <v>11</v>
      </c>
      <c r="B2" s="92" t="s">
        <v>1</v>
      </c>
      <c r="C2" s="35"/>
      <c r="D2" s="36"/>
      <c r="E2" s="37" t="s">
        <v>65</v>
      </c>
      <c r="F2" s="38"/>
      <c r="G2" s="94"/>
      <c r="H2" s="10">
        <f>IF(B2="OUI",0,1)</f>
        <v>1</v>
      </c>
    </row>
    <row r="3" spans="1:8" s="10" customFormat="1" x14ac:dyDescent="0.2">
      <c r="A3" s="45" t="s">
        <v>99</v>
      </c>
      <c r="B3" s="92" t="s">
        <v>1</v>
      </c>
      <c r="C3" s="35"/>
      <c r="D3" s="36"/>
      <c r="E3" s="37" t="s">
        <v>95</v>
      </c>
      <c r="F3" s="38" t="s">
        <v>164</v>
      </c>
      <c r="G3" s="94"/>
      <c r="H3" s="10">
        <f>IF(B3="OUI",0,1)</f>
        <v>1</v>
      </c>
    </row>
    <row r="4" spans="1:8" s="10" customFormat="1" ht="47.25" x14ac:dyDescent="0.2">
      <c r="A4" s="42" t="s">
        <v>155</v>
      </c>
      <c r="B4" s="92" t="s">
        <v>1</v>
      </c>
      <c r="C4" s="40"/>
      <c r="D4" s="41"/>
      <c r="E4" s="37" t="s">
        <v>156</v>
      </c>
      <c r="F4" s="38" t="s">
        <v>157</v>
      </c>
      <c r="G4" s="94"/>
      <c r="H4" s="10">
        <f>IF(B4="OUI",0,50)</f>
        <v>50</v>
      </c>
    </row>
    <row r="5" spans="1:8" s="10" customFormat="1" ht="31.5" x14ac:dyDescent="0.2">
      <c r="A5" s="45" t="s">
        <v>12</v>
      </c>
      <c r="B5" s="92" t="s">
        <v>1</v>
      </c>
      <c r="C5" s="35"/>
      <c r="D5" s="36"/>
      <c r="E5" s="37" t="s">
        <v>166</v>
      </c>
      <c r="F5" s="38" t="s">
        <v>165</v>
      </c>
      <c r="G5" s="94"/>
      <c r="H5" s="10">
        <f t="shared" ref="H4:H10" si="0">IF(B5="OUI",0,1)</f>
        <v>1</v>
      </c>
    </row>
    <row r="6" spans="1:8" s="10" customFormat="1" ht="78.75" x14ac:dyDescent="0.2">
      <c r="A6" s="42" t="s">
        <v>159</v>
      </c>
      <c r="B6" s="92" t="s">
        <v>1</v>
      </c>
      <c r="C6" s="35"/>
      <c r="D6" s="36"/>
      <c r="E6" s="37" t="s">
        <v>160</v>
      </c>
      <c r="F6" s="38" t="s">
        <v>161</v>
      </c>
      <c r="G6" s="94"/>
      <c r="H6" s="10">
        <f t="shared" si="0"/>
        <v>1</v>
      </c>
    </row>
    <row r="7" spans="1:8" s="7" customFormat="1" ht="31.5" x14ac:dyDescent="0.25">
      <c r="A7" s="42" t="s">
        <v>100</v>
      </c>
      <c r="B7" s="92" t="s">
        <v>1</v>
      </c>
      <c r="C7" s="35"/>
      <c r="D7" s="36"/>
      <c r="E7" s="38" t="s">
        <v>65</v>
      </c>
      <c r="F7" s="38"/>
      <c r="G7" s="100"/>
      <c r="H7" s="10">
        <f t="shared" si="0"/>
        <v>1</v>
      </c>
    </row>
    <row r="8" spans="1:8" s="7" customFormat="1" ht="32.25" thickBot="1" x14ac:dyDescent="0.3">
      <c r="A8" s="42" t="s">
        <v>109</v>
      </c>
      <c r="B8" s="92" t="s">
        <v>1</v>
      </c>
      <c r="C8" s="35"/>
      <c r="D8" s="36"/>
      <c r="E8" s="38" t="s">
        <v>162</v>
      </c>
      <c r="F8" s="38" t="s">
        <v>163</v>
      </c>
      <c r="G8" s="100"/>
      <c r="H8" s="10">
        <f t="shared" si="0"/>
        <v>1</v>
      </c>
    </row>
    <row r="9" spans="1:8" s="7" customFormat="1" hidden="1" x14ac:dyDescent="0.25">
      <c r="A9" s="78" t="s">
        <v>394</v>
      </c>
      <c r="B9" s="18">
        <f>COUNTIF(B$2:B$8,"NON")</f>
        <v>7</v>
      </c>
      <c r="C9" s="3"/>
      <c r="D9" s="3"/>
      <c r="E9" s="19"/>
      <c r="F9" s="19"/>
      <c r="H9" s="10">
        <f t="shared" si="0"/>
        <v>1</v>
      </c>
    </row>
    <row r="10" spans="1:8" s="7" customFormat="1" hidden="1" x14ac:dyDescent="0.25">
      <c r="A10" s="78" t="s">
        <v>395</v>
      </c>
      <c r="B10" s="18">
        <f>COUNTIF(B$2:B$8,"OUI")</f>
        <v>0</v>
      </c>
      <c r="C10" s="3"/>
      <c r="D10" s="3"/>
      <c r="E10" s="19"/>
      <c r="F10" s="19"/>
      <c r="H10" s="10">
        <f t="shared" si="0"/>
        <v>1</v>
      </c>
    </row>
    <row r="11" spans="1:8" s="7" customFormat="1" ht="16.5" thickBot="1" x14ac:dyDescent="0.3">
      <c r="A11" s="114" t="s">
        <v>397</v>
      </c>
      <c r="B11" s="102" t="str">
        <f>IF(H11&gt;=50,"RISQUE AGGRAVE",IF(H11=0,"RISQUE MAITRISE",IF(H11&lt;50,"RISQUE MODERE")))</f>
        <v>RISQUE AGGRAVE</v>
      </c>
      <c r="C11" s="3"/>
      <c r="D11" s="3"/>
      <c r="E11" s="19"/>
      <c r="F11" s="19"/>
      <c r="H11" s="7">
        <f>SUM(H2:H8)</f>
        <v>56</v>
      </c>
    </row>
    <row r="12" spans="1:8" s="7" customFormat="1" x14ac:dyDescent="0.25">
      <c r="A12" s="14"/>
      <c r="B12" s="18"/>
      <c r="C12" s="3"/>
      <c r="D12" s="3"/>
      <c r="E12" s="19"/>
      <c r="F12" s="19"/>
    </row>
    <row r="13" spans="1:8" s="7" customFormat="1" x14ac:dyDescent="0.25">
      <c r="A13" s="14"/>
      <c r="B13" s="18"/>
      <c r="C13" s="3"/>
      <c r="D13" s="3"/>
      <c r="E13" s="19"/>
      <c r="F13" s="19"/>
    </row>
    <row r="14" spans="1:8" s="7" customFormat="1" x14ac:dyDescent="0.25">
      <c r="A14" s="14"/>
      <c r="B14" s="18"/>
      <c r="C14" s="3"/>
      <c r="D14" s="3"/>
      <c r="E14" s="19"/>
      <c r="F14" s="19"/>
    </row>
    <row r="15" spans="1:8" s="7" customFormat="1" x14ac:dyDescent="0.25">
      <c r="A15" s="14"/>
      <c r="B15" s="18"/>
      <c r="C15" s="3"/>
      <c r="D15" s="8"/>
      <c r="E15" s="19"/>
      <c r="F15" s="19"/>
    </row>
    <row r="16" spans="1:8" s="7" customFormat="1" x14ac:dyDescent="0.25">
      <c r="A16" s="14"/>
      <c r="B16" s="18"/>
      <c r="C16" s="3"/>
      <c r="D16" s="3"/>
      <c r="E16" s="19"/>
      <c r="F16" s="19"/>
    </row>
    <row r="17" spans="1:6" s="7" customFormat="1" x14ac:dyDescent="0.25">
      <c r="A17" s="14"/>
      <c r="B17" s="18"/>
      <c r="C17" s="3"/>
      <c r="D17" s="3"/>
      <c r="E17" s="19"/>
      <c r="F17" s="19"/>
    </row>
    <row r="18" spans="1:6" s="7" customFormat="1" x14ac:dyDescent="0.25">
      <c r="A18" s="14"/>
      <c r="B18" s="18"/>
      <c r="C18" s="3"/>
      <c r="D18" s="3"/>
      <c r="E18" s="19"/>
      <c r="F18" s="19"/>
    </row>
    <row r="19" spans="1:6" s="7" customFormat="1" x14ac:dyDescent="0.25">
      <c r="A19" s="14"/>
      <c r="B19" s="18"/>
      <c r="C19" s="3"/>
      <c r="D19" s="3"/>
      <c r="E19" s="19"/>
      <c r="F19" s="19"/>
    </row>
    <row r="20" spans="1:6" s="7" customFormat="1" x14ac:dyDescent="0.25">
      <c r="A20" s="14"/>
      <c r="B20" s="18"/>
      <c r="C20" s="3"/>
      <c r="D20" s="3"/>
      <c r="E20" s="19"/>
      <c r="F20" s="19"/>
    </row>
  </sheetData>
  <sheetProtection algorithmName="SHA-512" hashValue="Q3TJBmGfcVc62ScDKjDip1McuH279jPFNLUFL3Zezsk7060naI0GOoQI4dquWZK6sq3q10KqxgfsRrNerQE4Fg==" saltValue="NQgW9O2O0U/LMfDLJiCWGQ==" spinCount="100000" sheet="1" objects="1" scenarios="1" selectLockedCells="1"/>
  <phoneticPr fontId="1" type="noConversion"/>
  <conditionalFormatting sqref="B3">
    <cfRule type="cellIs" dxfId="130" priority="22" operator="equal">
      <formula>"NON"</formula>
    </cfRule>
    <cfRule type="cellIs" dxfId="129" priority="23" operator="equal">
      <formula>"OUI"</formula>
    </cfRule>
  </conditionalFormatting>
  <conditionalFormatting sqref="B4">
    <cfRule type="cellIs" dxfId="128" priority="12" operator="equal">
      <formula>"NON"</formula>
    </cfRule>
    <cfRule type="cellIs" dxfId="127" priority="13" operator="equal">
      <formula>"OUI"</formula>
    </cfRule>
  </conditionalFormatting>
  <conditionalFormatting sqref="B2">
    <cfRule type="cellIs" dxfId="126" priority="10" operator="equal">
      <formula>"NON"</formula>
    </cfRule>
    <cfRule type="cellIs" dxfId="125" priority="11" operator="equal">
      <formula>"OUI"</formula>
    </cfRule>
  </conditionalFormatting>
  <conditionalFormatting sqref="B5:B8">
    <cfRule type="cellIs" dxfId="124" priority="8" operator="equal">
      <formula>"NON"</formula>
    </cfRule>
    <cfRule type="cellIs" dxfId="123" priority="9" operator="equal">
      <formula>"OUI"</formula>
    </cfRule>
  </conditionalFormatting>
  <conditionalFormatting sqref="B11">
    <cfRule type="containsText" dxfId="122" priority="1" operator="containsText" text="AGGRAVE">
      <formula>NOT(ISERROR(SEARCH("AGGRAVE",B11)))</formula>
    </cfRule>
    <cfRule type="containsText" dxfId="121" priority="2" operator="containsText" text="MAITRISE">
      <formula>NOT(ISERROR(SEARCH("MAITRISE",B11)))</formula>
    </cfRule>
    <cfRule type="containsText" dxfId="120" priority="3" operator="containsText" text="MODERE">
      <formula>NOT(ISERROR(SEARCH("MODERE",B11)))</formula>
    </cfRule>
  </conditionalFormatting>
  <pageMargins left="0.78740157499999996" right="0.78740157499999996" top="0.984251969" bottom="0.984251969" header="0.4921259845" footer="0.4921259845"/>
  <pageSetup paperSize="9" scale="61" orientation="landscape" r:id="rId1"/>
  <headerFooter alignWithMargins="0"/>
  <ignoredErrors>
    <ignoredError sqref="H4"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DCC7E008-C1DE-4DFC-8690-65ABC0E6D25D}">
          <x14:formula1>
            <xm:f>Feuil1!$A$2:$A$3</xm:f>
          </x14:formula1>
          <xm:sqref>B2:B8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9"/>
  <sheetViews>
    <sheetView topLeftCell="A2" zoomScaleNormal="100" workbookViewId="0">
      <selection activeCell="B3" sqref="B3"/>
    </sheetView>
  </sheetViews>
  <sheetFormatPr baseColWidth="10" defaultColWidth="11.42578125" defaultRowHeight="15.75" x14ac:dyDescent="0.25"/>
  <cols>
    <col min="1" max="1" width="70.7109375" style="74" customWidth="1"/>
    <col min="2" max="2" width="23.28515625" style="1" customWidth="1"/>
    <col min="3" max="4" width="11.42578125" style="2" hidden="1" customWidth="1"/>
    <col min="5" max="5" width="32.5703125" style="20" bestFit="1" customWidth="1"/>
    <col min="6" max="6" width="30.28515625" style="18" customWidth="1"/>
    <col min="7" max="7" width="50.7109375" style="74" customWidth="1"/>
    <col min="8" max="8" width="0" style="1" hidden="1" customWidth="1"/>
    <col min="9" max="16384" width="11.42578125" style="1"/>
  </cols>
  <sheetData>
    <row r="1" spans="1:8" s="12" customFormat="1" ht="37.5" x14ac:dyDescent="0.2">
      <c r="A1" s="24" t="s">
        <v>56</v>
      </c>
      <c r="B1" s="24" t="s">
        <v>386</v>
      </c>
      <c r="C1" s="32" t="s">
        <v>0</v>
      </c>
      <c r="D1" s="32" t="s">
        <v>1</v>
      </c>
      <c r="E1" s="24" t="s">
        <v>6</v>
      </c>
      <c r="F1" s="33" t="s">
        <v>158</v>
      </c>
      <c r="G1" s="24" t="s">
        <v>111</v>
      </c>
    </row>
    <row r="2" spans="1:8" s="10" customFormat="1" x14ac:dyDescent="0.2">
      <c r="A2" s="75" t="s">
        <v>13</v>
      </c>
      <c r="B2" s="43"/>
      <c r="C2" s="44"/>
      <c r="D2" s="44"/>
      <c r="E2" s="37"/>
      <c r="F2" s="38"/>
      <c r="G2" s="45"/>
    </row>
    <row r="3" spans="1:8" s="10" customFormat="1" ht="47.25" x14ac:dyDescent="0.2">
      <c r="A3" s="45" t="s">
        <v>256</v>
      </c>
      <c r="B3" s="92" t="s">
        <v>1</v>
      </c>
      <c r="C3" s="35"/>
      <c r="D3" s="36"/>
      <c r="E3" s="37" t="s">
        <v>68</v>
      </c>
      <c r="F3" s="38" t="s">
        <v>291</v>
      </c>
      <c r="G3" s="94"/>
      <c r="H3" s="10">
        <f>IF(B3="OUI",0,1)</f>
        <v>1</v>
      </c>
    </row>
    <row r="4" spans="1:8" s="10" customFormat="1" ht="31.5" x14ac:dyDescent="0.2">
      <c r="A4" s="45" t="s">
        <v>257</v>
      </c>
      <c r="B4" s="92" t="s">
        <v>1</v>
      </c>
      <c r="C4" s="35"/>
      <c r="D4" s="36"/>
      <c r="E4" s="37" t="s">
        <v>68</v>
      </c>
      <c r="F4" s="38" t="s">
        <v>291</v>
      </c>
      <c r="G4" s="94"/>
      <c r="H4" s="10">
        <f t="shared" ref="H4:H29" si="0">IF(B4="OUI",0,1)</f>
        <v>1</v>
      </c>
    </row>
    <row r="5" spans="1:8" s="10" customFormat="1" ht="47.25" x14ac:dyDescent="0.2">
      <c r="A5" s="45" t="s">
        <v>134</v>
      </c>
      <c r="B5" s="92" t="s">
        <v>1</v>
      </c>
      <c r="C5" s="35"/>
      <c r="D5" s="36"/>
      <c r="E5" s="37" t="s">
        <v>292</v>
      </c>
      <c r="F5" s="38" t="s">
        <v>293</v>
      </c>
      <c r="G5" s="94"/>
      <c r="H5" s="10">
        <f t="shared" si="0"/>
        <v>1</v>
      </c>
    </row>
    <row r="6" spans="1:8" s="10" customFormat="1" x14ac:dyDescent="0.2">
      <c r="A6" s="45" t="s">
        <v>110</v>
      </c>
      <c r="B6" s="92" t="s">
        <v>1</v>
      </c>
      <c r="C6" s="35"/>
      <c r="D6" s="36"/>
      <c r="E6" s="37" t="s">
        <v>170</v>
      </c>
      <c r="F6" s="38" t="s">
        <v>169</v>
      </c>
      <c r="G6" s="94"/>
      <c r="H6" s="10">
        <f t="shared" si="0"/>
        <v>1</v>
      </c>
    </row>
    <row r="7" spans="1:8" s="10" customFormat="1" x14ac:dyDescent="0.2">
      <c r="A7" s="75" t="s">
        <v>14</v>
      </c>
      <c r="B7" s="43"/>
      <c r="C7" s="46"/>
      <c r="D7" s="46"/>
      <c r="E7" s="37"/>
      <c r="F7" s="38"/>
      <c r="G7" s="45"/>
      <c r="H7" s="110"/>
    </row>
    <row r="8" spans="1:8" s="10" customFormat="1" ht="31.5" x14ac:dyDescent="0.2">
      <c r="A8" s="45" t="s">
        <v>258</v>
      </c>
      <c r="B8" s="92" t="s">
        <v>1</v>
      </c>
      <c r="C8" s="35"/>
      <c r="D8" s="47"/>
      <c r="E8" s="37" t="s">
        <v>69</v>
      </c>
      <c r="F8" s="38" t="s">
        <v>168</v>
      </c>
      <c r="G8" s="94"/>
      <c r="H8" s="10">
        <f>IF(B8="OUI",0,50)</f>
        <v>50</v>
      </c>
    </row>
    <row r="9" spans="1:8" s="10" customFormat="1" ht="31.5" x14ac:dyDescent="0.2">
      <c r="A9" s="45" t="s">
        <v>101</v>
      </c>
      <c r="B9" s="92" t="s">
        <v>1</v>
      </c>
      <c r="C9" s="35"/>
      <c r="D9" s="36"/>
      <c r="E9" s="37" t="s">
        <v>69</v>
      </c>
      <c r="F9" s="38" t="s">
        <v>168</v>
      </c>
      <c r="G9" s="94"/>
      <c r="H9" s="10">
        <f t="shared" si="0"/>
        <v>1</v>
      </c>
    </row>
    <row r="10" spans="1:8" s="10" customFormat="1" ht="31.5" x14ac:dyDescent="0.2">
      <c r="A10" s="45" t="s">
        <v>102</v>
      </c>
      <c r="B10" s="92" t="s">
        <v>1</v>
      </c>
      <c r="C10" s="35"/>
      <c r="D10" s="36"/>
      <c r="E10" s="37" t="s">
        <v>69</v>
      </c>
      <c r="F10" s="38" t="s">
        <v>168</v>
      </c>
      <c r="G10" s="94"/>
      <c r="H10" s="10">
        <f t="shared" si="0"/>
        <v>1</v>
      </c>
    </row>
    <row r="11" spans="1:8" s="10" customFormat="1" ht="31.5" x14ac:dyDescent="0.2">
      <c r="A11" s="45" t="s">
        <v>141</v>
      </c>
      <c r="B11" s="92" t="s">
        <v>1</v>
      </c>
      <c r="C11" s="35"/>
      <c r="D11" s="36"/>
      <c r="E11" s="37" t="s">
        <v>69</v>
      </c>
      <c r="F11" s="38" t="s">
        <v>168</v>
      </c>
      <c r="G11" s="94"/>
      <c r="H11" s="10">
        <f t="shared" si="0"/>
        <v>1</v>
      </c>
    </row>
    <row r="12" spans="1:8" s="10" customFormat="1" ht="31.5" x14ac:dyDescent="0.2">
      <c r="A12" s="45" t="s">
        <v>150</v>
      </c>
      <c r="B12" s="92" t="s">
        <v>1</v>
      </c>
      <c r="C12" s="35"/>
      <c r="D12" s="36"/>
      <c r="E12" s="37" t="s">
        <v>69</v>
      </c>
      <c r="F12" s="38" t="s">
        <v>168</v>
      </c>
      <c r="G12" s="94"/>
      <c r="H12" s="10">
        <f t="shared" si="0"/>
        <v>1</v>
      </c>
    </row>
    <row r="13" spans="1:8" s="10" customFormat="1" x14ac:dyDescent="0.2">
      <c r="A13" s="75" t="s">
        <v>15</v>
      </c>
      <c r="B13" s="43"/>
      <c r="C13" s="46"/>
      <c r="D13" s="44"/>
      <c r="E13" s="37"/>
      <c r="F13" s="38"/>
      <c r="G13" s="45"/>
      <c r="H13" s="110"/>
    </row>
    <row r="14" spans="1:8" s="10" customFormat="1" x14ac:dyDescent="0.2">
      <c r="A14" s="45" t="s">
        <v>112</v>
      </c>
      <c r="B14" s="92" t="s">
        <v>1</v>
      </c>
      <c r="C14" s="35"/>
      <c r="D14" s="36"/>
      <c r="E14" s="37" t="s">
        <v>70</v>
      </c>
      <c r="F14" s="38" t="s">
        <v>171</v>
      </c>
      <c r="G14" s="94"/>
      <c r="H14" s="10">
        <f t="shared" si="0"/>
        <v>1</v>
      </c>
    </row>
    <row r="15" spans="1:8" s="10" customFormat="1" x14ac:dyDescent="0.2">
      <c r="A15" s="45" t="s">
        <v>24</v>
      </c>
      <c r="B15" s="92" t="s">
        <v>1</v>
      </c>
      <c r="C15" s="35"/>
      <c r="D15" s="36"/>
      <c r="E15" s="37" t="s">
        <v>70</v>
      </c>
      <c r="F15" s="38" t="s">
        <v>171</v>
      </c>
      <c r="G15" s="94"/>
      <c r="H15" s="10">
        <f t="shared" si="0"/>
        <v>1</v>
      </c>
    </row>
    <row r="16" spans="1:8" s="10" customFormat="1" x14ac:dyDescent="0.2">
      <c r="A16" s="45" t="s">
        <v>16</v>
      </c>
      <c r="B16" s="92" t="s">
        <v>1</v>
      </c>
      <c r="C16" s="35"/>
      <c r="D16" s="36"/>
      <c r="E16" s="37" t="s">
        <v>70</v>
      </c>
      <c r="F16" s="38" t="s">
        <v>171</v>
      </c>
      <c r="G16" s="94"/>
      <c r="H16" s="10">
        <f t="shared" si="0"/>
        <v>1</v>
      </c>
    </row>
    <row r="17" spans="1:8" s="10" customFormat="1" x14ac:dyDescent="0.2">
      <c r="A17" s="45" t="s">
        <v>17</v>
      </c>
      <c r="B17" s="92" t="s">
        <v>1</v>
      </c>
      <c r="C17" s="35"/>
      <c r="D17" s="36"/>
      <c r="E17" s="37" t="s">
        <v>70</v>
      </c>
      <c r="F17" s="38" t="s">
        <v>171</v>
      </c>
      <c r="G17" s="94"/>
      <c r="H17" s="10">
        <f t="shared" si="0"/>
        <v>1</v>
      </c>
    </row>
    <row r="18" spans="1:8" s="10" customFormat="1" x14ac:dyDescent="0.2">
      <c r="A18" s="45" t="s">
        <v>25</v>
      </c>
      <c r="B18" s="92" t="s">
        <v>1</v>
      </c>
      <c r="C18" s="35"/>
      <c r="D18" s="36"/>
      <c r="E18" s="37" t="s">
        <v>70</v>
      </c>
      <c r="F18" s="38" t="s">
        <v>171</v>
      </c>
      <c r="G18" s="94"/>
      <c r="H18" s="10">
        <f t="shared" si="0"/>
        <v>1</v>
      </c>
    </row>
    <row r="19" spans="1:8" s="10" customFormat="1" x14ac:dyDescent="0.2">
      <c r="A19" s="75" t="s">
        <v>18</v>
      </c>
      <c r="B19" s="43"/>
      <c r="C19" s="46"/>
      <c r="D19" s="46"/>
      <c r="E19" s="37"/>
      <c r="F19" s="38"/>
      <c r="G19" s="45"/>
      <c r="H19" s="110"/>
    </row>
    <row r="20" spans="1:8" s="10" customFormat="1" x14ac:dyDescent="0.2">
      <c r="A20" s="45" t="s">
        <v>19</v>
      </c>
      <c r="B20" s="92" t="s">
        <v>1</v>
      </c>
      <c r="C20" s="35"/>
      <c r="D20" s="36"/>
      <c r="E20" s="37"/>
      <c r="F20" s="38"/>
      <c r="G20" s="94"/>
      <c r="H20" s="10">
        <f t="shared" si="0"/>
        <v>1</v>
      </c>
    </row>
    <row r="21" spans="1:8" s="10" customFormat="1" x14ac:dyDescent="0.2">
      <c r="A21" s="45" t="s">
        <v>20</v>
      </c>
      <c r="B21" s="92" t="s">
        <v>1</v>
      </c>
      <c r="C21" s="35"/>
      <c r="D21" s="36"/>
      <c r="E21" s="37" t="s">
        <v>71</v>
      </c>
      <c r="F21" s="38" t="s">
        <v>172</v>
      </c>
      <c r="G21" s="94"/>
      <c r="H21" s="10">
        <f t="shared" si="0"/>
        <v>1</v>
      </c>
    </row>
    <row r="22" spans="1:8" s="10" customFormat="1" x14ac:dyDescent="0.2">
      <c r="A22" s="45" t="s">
        <v>21</v>
      </c>
      <c r="B22" s="92" t="s">
        <v>1</v>
      </c>
      <c r="C22" s="35"/>
      <c r="D22" s="36"/>
      <c r="E22" s="37" t="s">
        <v>74</v>
      </c>
      <c r="F22" s="38" t="s">
        <v>175</v>
      </c>
      <c r="G22" s="94"/>
      <c r="H22" s="10">
        <f t="shared" si="0"/>
        <v>1</v>
      </c>
    </row>
    <row r="23" spans="1:8" s="10" customFormat="1" x14ac:dyDescent="0.2">
      <c r="A23" s="45" t="s">
        <v>22</v>
      </c>
      <c r="B23" s="92" t="s">
        <v>1</v>
      </c>
      <c r="C23" s="35"/>
      <c r="D23" s="36"/>
      <c r="E23" s="37" t="s">
        <v>72</v>
      </c>
      <c r="F23" s="38" t="s">
        <v>174</v>
      </c>
      <c r="G23" s="94"/>
      <c r="H23" s="10">
        <f t="shared" si="0"/>
        <v>1</v>
      </c>
    </row>
    <row r="24" spans="1:8" s="10" customFormat="1" x14ac:dyDescent="0.2">
      <c r="A24" s="45" t="s">
        <v>23</v>
      </c>
      <c r="B24" s="92" t="s">
        <v>1</v>
      </c>
      <c r="C24" s="35"/>
      <c r="D24" s="36"/>
      <c r="E24" s="37" t="s">
        <v>73</v>
      </c>
      <c r="F24" s="38" t="s">
        <v>176</v>
      </c>
      <c r="G24" s="94"/>
      <c r="H24" s="10">
        <f t="shared" si="0"/>
        <v>1</v>
      </c>
    </row>
    <row r="25" spans="1:8" ht="31.5" x14ac:dyDescent="0.25">
      <c r="A25" s="45" t="s">
        <v>173</v>
      </c>
      <c r="B25" s="92" t="s">
        <v>1</v>
      </c>
      <c r="C25" s="35"/>
      <c r="D25" s="36"/>
      <c r="E25" s="37" t="s">
        <v>179</v>
      </c>
      <c r="F25" s="38" t="s">
        <v>174</v>
      </c>
      <c r="G25" s="99"/>
      <c r="H25" s="10">
        <f t="shared" si="0"/>
        <v>1</v>
      </c>
    </row>
    <row r="26" spans="1:8" ht="48" thickBot="1" x14ac:dyDescent="0.3">
      <c r="A26" s="45" t="s">
        <v>252</v>
      </c>
      <c r="B26" s="92" t="s">
        <v>1</v>
      </c>
      <c r="C26" s="35"/>
      <c r="D26" s="36"/>
      <c r="E26" s="37" t="s">
        <v>177</v>
      </c>
      <c r="F26" s="38" t="s">
        <v>178</v>
      </c>
      <c r="G26" s="99"/>
      <c r="H26" s="10">
        <f t="shared" si="0"/>
        <v>1</v>
      </c>
    </row>
    <row r="27" spans="1:8" hidden="1" x14ac:dyDescent="0.25">
      <c r="A27" s="78" t="s">
        <v>394</v>
      </c>
      <c r="B27" s="1">
        <f>COUNTIF($B$3:$B$26,"NON")</f>
        <v>21</v>
      </c>
      <c r="H27" s="10">
        <f t="shared" si="0"/>
        <v>1</v>
      </c>
    </row>
    <row r="28" spans="1:8" hidden="1" x14ac:dyDescent="0.25">
      <c r="A28" s="78" t="s">
        <v>395</v>
      </c>
      <c r="B28" s="1">
        <f>COUNTIF($B$3:$B$26,"OUI")</f>
        <v>0</v>
      </c>
      <c r="H28" s="10">
        <f t="shared" si="0"/>
        <v>1</v>
      </c>
    </row>
    <row r="29" spans="1:8" ht="16.5" thickBot="1" x14ac:dyDescent="0.3">
      <c r="A29" s="115" t="s">
        <v>397</v>
      </c>
      <c r="B29" s="103" t="str">
        <f>IF(H29&gt;=50,"RISQUE AGGRAVE",IF(H29=0,"RISQUE MAITRISE","RISQUE MODERE"))</f>
        <v>RISQUE AGGRAVE</v>
      </c>
      <c r="H29" s="10">
        <f>SUM(H3:H26)</f>
        <v>70</v>
      </c>
    </row>
  </sheetData>
  <sheetProtection algorithmName="SHA-512" hashValue="H3L3p33M+kikTR4T9GexHom+x5KpLgAFuo+9yMzYdbH9CaBI47UDTD44B8MOxnwDPtg6aG4FYslj7me9/kl0jQ==" saltValue="utslTZQEblaDm69dYLfH3A==" spinCount="100000" sheet="1" objects="1" scenarios="1" selectLockedCells="1"/>
  <phoneticPr fontId="1" type="noConversion"/>
  <conditionalFormatting sqref="B3">
    <cfRule type="cellIs" dxfId="119" priority="24" operator="equal">
      <formula>"NON"</formula>
    </cfRule>
    <cfRule type="cellIs" dxfId="118" priority="25" operator="equal">
      <formula>"OUI"</formula>
    </cfRule>
  </conditionalFormatting>
  <conditionalFormatting sqref="B4">
    <cfRule type="cellIs" dxfId="117" priority="22" operator="equal">
      <formula>"NON"</formula>
    </cfRule>
    <cfRule type="cellIs" dxfId="116" priority="23" operator="equal">
      <formula>"OUI"</formula>
    </cfRule>
  </conditionalFormatting>
  <conditionalFormatting sqref="B5">
    <cfRule type="cellIs" dxfId="115" priority="20" operator="equal">
      <formula>"NON"</formula>
    </cfRule>
    <cfRule type="cellIs" dxfId="114" priority="21" operator="equal">
      <formula>"OUI"</formula>
    </cfRule>
  </conditionalFormatting>
  <conditionalFormatting sqref="B6">
    <cfRule type="cellIs" dxfId="113" priority="18" operator="equal">
      <formula>"NON"</formula>
    </cfRule>
    <cfRule type="cellIs" dxfId="112" priority="19" operator="equal">
      <formula>"OUI"</formula>
    </cfRule>
  </conditionalFormatting>
  <conditionalFormatting sqref="B8">
    <cfRule type="cellIs" dxfId="111" priority="10" operator="equal">
      <formula>"NON"</formula>
    </cfRule>
    <cfRule type="cellIs" dxfId="110" priority="11" operator="equal">
      <formula>"OUI"</formula>
    </cfRule>
  </conditionalFormatting>
  <conditionalFormatting sqref="B9:B12">
    <cfRule type="cellIs" dxfId="109" priority="8" operator="equal">
      <formula>"NON"</formula>
    </cfRule>
    <cfRule type="cellIs" dxfId="108" priority="9" operator="equal">
      <formula>"OUI"</formula>
    </cfRule>
  </conditionalFormatting>
  <conditionalFormatting sqref="B14:B18">
    <cfRule type="cellIs" dxfId="107" priority="6" operator="equal">
      <formula>"NON"</formula>
    </cfRule>
    <cfRule type="cellIs" dxfId="106" priority="7" operator="equal">
      <formula>"OUI"</formula>
    </cfRule>
  </conditionalFormatting>
  <conditionalFormatting sqref="B20:B26">
    <cfRule type="cellIs" dxfId="105" priority="4" operator="equal">
      <formula>"NON"</formula>
    </cfRule>
    <cfRule type="cellIs" dxfId="104" priority="5" operator="equal">
      <formula>"OUI"</formula>
    </cfRule>
  </conditionalFormatting>
  <conditionalFormatting sqref="B29">
    <cfRule type="containsText" dxfId="103" priority="1" operator="containsText" text="MODERE">
      <formula>NOT(ISERROR(SEARCH("MODERE",B29)))</formula>
    </cfRule>
    <cfRule type="containsText" dxfId="102" priority="2" operator="containsText" text="MAITRISE">
      <formula>NOT(ISERROR(SEARCH("MAITRISE",B29)))</formula>
    </cfRule>
    <cfRule type="containsText" dxfId="101" priority="3" operator="containsText" text="AGGRAVE">
      <formula>NOT(ISERROR(SEARCH("AGGRAVE",B29)))</formula>
    </cfRule>
  </conditionalFormatting>
  <pageMargins left="0.78740157499999996" right="0.78740157499999996" top="0.984251969" bottom="0.984251969" header="0.4921259845" footer="0.4921259845"/>
  <pageSetup paperSize="9" scale="76"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548064E-6167-41DA-A850-58BDBAD6F6FE}">
          <x14:formula1>
            <xm:f>Feuil1!$A$2:$A$3</xm:f>
          </x14:formula1>
          <xm:sqref>B3:B6 B14:B18 B8:B12 B20:B26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2"/>
  <sheetViews>
    <sheetView zoomScaleNormal="100" workbookViewId="0">
      <selection activeCell="B3" sqref="B3"/>
    </sheetView>
  </sheetViews>
  <sheetFormatPr baseColWidth="10" defaultColWidth="11.42578125" defaultRowHeight="15.75" x14ac:dyDescent="0.25"/>
  <cols>
    <col min="1" max="1" width="70.7109375" style="9" customWidth="1"/>
    <col min="2" max="2" width="21.7109375" style="1" bestFit="1" customWidth="1"/>
    <col min="3" max="4" width="11.42578125" style="2" hidden="1" customWidth="1"/>
    <col min="5" max="5" width="35.28515625" style="20" bestFit="1" customWidth="1"/>
    <col min="6" max="6" width="35.28515625" style="18" customWidth="1"/>
    <col min="7" max="7" width="50.7109375" style="74" customWidth="1"/>
    <col min="8" max="8" width="0" style="1" hidden="1" customWidth="1"/>
    <col min="9" max="16384" width="11.42578125" style="1"/>
  </cols>
  <sheetData>
    <row r="1" spans="1:8" s="13" customFormat="1" ht="37.5" x14ac:dyDescent="0.2">
      <c r="A1" s="24" t="s">
        <v>115</v>
      </c>
      <c r="B1" s="24" t="s">
        <v>386</v>
      </c>
      <c r="C1" s="32" t="s">
        <v>0</v>
      </c>
      <c r="D1" s="32" t="s">
        <v>1</v>
      </c>
      <c r="E1" s="24" t="s">
        <v>6</v>
      </c>
      <c r="F1" s="33" t="s">
        <v>158</v>
      </c>
      <c r="G1" s="24" t="s">
        <v>111</v>
      </c>
    </row>
    <row r="2" spans="1:8" s="10" customFormat="1" x14ac:dyDescent="0.2">
      <c r="A2" s="75" t="s">
        <v>26</v>
      </c>
      <c r="B2" s="49"/>
      <c r="C2" s="44"/>
      <c r="D2" s="44"/>
      <c r="E2" s="37"/>
      <c r="F2" s="38"/>
      <c r="G2" s="45"/>
    </row>
    <row r="3" spans="1:8" s="10" customFormat="1" ht="31.5" x14ac:dyDescent="0.2">
      <c r="A3" s="42" t="s">
        <v>107</v>
      </c>
      <c r="B3" s="92" t="s">
        <v>1</v>
      </c>
      <c r="C3" s="35"/>
      <c r="D3" s="48"/>
      <c r="E3" s="37" t="s">
        <v>294</v>
      </c>
      <c r="F3" s="38" t="s">
        <v>184</v>
      </c>
      <c r="G3" s="94"/>
      <c r="H3" s="10">
        <f>IF(B3="OUI",0,50)</f>
        <v>50</v>
      </c>
    </row>
    <row r="4" spans="1:8" s="10" customFormat="1" x14ac:dyDescent="0.2">
      <c r="A4" s="42" t="s">
        <v>103</v>
      </c>
      <c r="B4" s="92" t="s">
        <v>1</v>
      </c>
      <c r="C4" s="35"/>
      <c r="D4" s="48"/>
      <c r="E4" s="37" t="s">
        <v>81</v>
      </c>
      <c r="F4" s="38"/>
      <c r="G4" s="94"/>
      <c r="H4" s="10">
        <f t="shared" ref="H4:H14" si="0">IF(B4="OUI",0,50)</f>
        <v>50</v>
      </c>
    </row>
    <row r="5" spans="1:8" s="10" customFormat="1" x14ac:dyDescent="0.2">
      <c r="A5" s="42" t="s">
        <v>104</v>
      </c>
      <c r="B5" s="92" t="s">
        <v>1</v>
      </c>
      <c r="C5" s="35"/>
      <c r="D5" s="48"/>
      <c r="E5" s="37" t="s">
        <v>81</v>
      </c>
      <c r="F5" s="38" t="s">
        <v>180</v>
      </c>
      <c r="G5" s="94"/>
      <c r="H5" s="10">
        <f t="shared" si="0"/>
        <v>50</v>
      </c>
    </row>
    <row r="6" spans="1:8" s="10" customFormat="1" x14ac:dyDescent="0.2">
      <c r="A6" s="42" t="s">
        <v>105</v>
      </c>
      <c r="B6" s="92" t="s">
        <v>1</v>
      </c>
      <c r="C6" s="35"/>
      <c r="D6" s="48"/>
      <c r="E6" s="37" t="s">
        <v>81</v>
      </c>
      <c r="F6" s="38" t="s">
        <v>180</v>
      </c>
      <c r="G6" s="94"/>
      <c r="H6" s="10">
        <f t="shared" si="0"/>
        <v>50</v>
      </c>
    </row>
    <row r="7" spans="1:8" s="10" customFormat="1" ht="31.5" x14ac:dyDescent="0.2">
      <c r="A7" s="42" t="s">
        <v>259</v>
      </c>
      <c r="B7" s="92" t="s">
        <v>1</v>
      </c>
      <c r="C7" s="35"/>
      <c r="D7" s="48"/>
      <c r="E7" s="37" t="s">
        <v>81</v>
      </c>
      <c r="F7" s="38" t="s">
        <v>180</v>
      </c>
      <c r="G7" s="94"/>
      <c r="H7" s="10">
        <f t="shared" si="0"/>
        <v>50</v>
      </c>
    </row>
    <row r="8" spans="1:8" s="10" customFormat="1" x14ac:dyDescent="0.2">
      <c r="A8" s="42" t="s">
        <v>106</v>
      </c>
      <c r="B8" s="92" t="s">
        <v>1</v>
      </c>
      <c r="C8" s="35"/>
      <c r="D8" s="48"/>
      <c r="E8" s="37" t="s">
        <v>81</v>
      </c>
      <c r="F8" s="38" t="s">
        <v>180</v>
      </c>
      <c r="G8" s="94"/>
      <c r="H8" s="10">
        <f t="shared" si="0"/>
        <v>50</v>
      </c>
    </row>
    <row r="9" spans="1:8" s="10" customFormat="1" x14ac:dyDescent="0.2">
      <c r="A9" s="50" t="s">
        <v>114</v>
      </c>
      <c r="B9" s="49"/>
      <c r="C9" s="46"/>
      <c r="D9" s="46"/>
      <c r="E9" s="37"/>
      <c r="F9" s="38"/>
      <c r="G9" s="45"/>
      <c r="H9" s="110"/>
    </row>
    <row r="10" spans="1:8" s="10" customFormat="1" x14ac:dyDescent="0.2">
      <c r="A10" s="42" t="s">
        <v>260</v>
      </c>
      <c r="B10" s="92" t="s">
        <v>1</v>
      </c>
      <c r="C10" s="35"/>
      <c r="D10" s="36"/>
      <c r="E10" s="37" t="s">
        <v>66</v>
      </c>
      <c r="F10" s="38" t="s">
        <v>183</v>
      </c>
      <c r="G10" s="94"/>
      <c r="H10" s="10">
        <f>IF(B10="OUI",0,1)</f>
        <v>1</v>
      </c>
    </row>
    <row r="11" spans="1:8" s="10" customFormat="1" ht="31.5" x14ac:dyDescent="0.2">
      <c r="A11" s="42" t="s">
        <v>151</v>
      </c>
      <c r="B11" s="92" t="s">
        <v>1</v>
      </c>
      <c r="C11" s="35"/>
      <c r="D11" s="48"/>
      <c r="E11" s="37" t="s">
        <v>67</v>
      </c>
      <c r="F11" s="38" t="s">
        <v>182</v>
      </c>
      <c r="G11" s="94"/>
      <c r="H11" s="10">
        <f t="shared" si="0"/>
        <v>50</v>
      </c>
    </row>
    <row r="12" spans="1:8" s="10" customFormat="1" x14ac:dyDescent="0.2">
      <c r="A12" s="50" t="s">
        <v>187</v>
      </c>
      <c r="B12" s="49"/>
      <c r="C12" s="46"/>
      <c r="D12" s="46"/>
      <c r="E12" s="37"/>
      <c r="F12" s="38"/>
      <c r="G12" s="45"/>
      <c r="H12" s="110"/>
    </row>
    <row r="13" spans="1:8" s="10" customFormat="1" x14ac:dyDescent="0.2">
      <c r="A13" s="45" t="s">
        <v>185</v>
      </c>
      <c r="B13" s="92" t="s">
        <v>1</v>
      </c>
      <c r="C13" s="35"/>
      <c r="D13" s="36"/>
      <c r="E13" s="37" t="s">
        <v>186</v>
      </c>
      <c r="F13" s="38" t="s">
        <v>161</v>
      </c>
      <c r="G13" s="94"/>
      <c r="H13" s="10">
        <f>IF(B13="OUI",0,1)</f>
        <v>1</v>
      </c>
    </row>
    <row r="14" spans="1:8" s="10" customFormat="1" ht="32.25" thickBot="1" x14ac:dyDescent="0.25">
      <c r="A14" s="45" t="s">
        <v>116</v>
      </c>
      <c r="B14" s="92" t="s">
        <v>1</v>
      </c>
      <c r="C14" s="35"/>
      <c r="D14" s="47"/>
      <c r="E14" s="37" t="s">
        <v>286</v>
      </c>
      <c r="F14" s="38" t="s">
        <v>181</v>
      </c>
      <c r="G14" s="94"/>
      <c r="H14" s="10">
        <f t="shared" si="0"/>
        <v>50</v>
      </c>
    </row>
    <row r="15" spans="1:8" hidden="1" x14ac:dyDescent="0.25">
      <c r="A15" s="78" t="s">
        <v>394</v>
      </c>
      <c r="B15" s="1">
        <f>COUNTIF(B$3:B$14,"NON")</f>
        <v>10</v>
      </c>
      <c r="C15" s="3"/>
    </row>
    <row r="16" spans="1:8" hidden="1" x14ac:dyDescent="0.25">
      <c r="A16" s="78" t="s">
        <v>395</v>
      </c>
      <c r="B16" s="1">
        <f>COUNTIF(B$3:B$14,"OUI")</f>
        <v>0</v>
      </c>
      <c r="C16" s="3"/>
    </row>
    <row r="17" spans="1:8" ht="16.5" thickBot="1" x14ac:dyDescent="0.3">
      <c r="A17" s="114" t="s">
        <v>397</v>
      </c>
      <c r="B17" s="104" t="str">
        <f>IF(H17&gt;=50,"RISQUE AGGRAVE",IF(H17=0,"RISQUE MAITRISE","RISQUE MODERE"))</f>
        <v>RISQUE AGGRAVE</v>
      </c>
      <c r="C17" s="3"/>
      <c r="D17" s="4"/>
      <c r="H17" s="1">
        <f>SUM(H3:H16)</f>
        <v>402</v>
      </c>
    </row>
    <row r="18" spans="1:8" x14ac:dyDescent="0.25">
      <c r="C18" s="3"/>
    </row>
    <row r="19" spans="1:8" x14ac:dyDescent="0.25">
      <c r="C19" s="3"/>
    </row>
    <row r="20" spans="1:8" x14ac:dyDescent="0.25">
      <c r="C20" s="3"/>
    </row>
    <row r="21" spans="1:8" x14ac:dyDescent="0.25">
      <c r="C21" s="3"/>
    </row>
    <row r="22" spans="1:8" x14ac:dyDescent="0.25">
      <c r="C22" s="3"/>
    </row>
  </sheetData>
  <sheetProtection algorithmName="SHA-512" hashValue="6z5P9bBBAZ8yIuu3Dn6mOLEbh2hzhlVa+zifee8kkr/4yi9lfqNbLjfn8iv3d3IsK3OEhHkohFtziol8HFod8A==" saltValue="z4rnULgb03XKcljbAoiuRg==" spinCount="100000" sheet="1" objects="1" scenarios="1" selectLockedCells="1"/>
  <phoneticPr fontId="1" type="noConversion"/>
  <conditionalFormatting sqref="B3:B8">
    <cfRule type="cellIs" dxfId="100" priority="12" operator="equal">
      <formula>"NON"</formula>
    </cfRule>
    <cfRule type="cellIs" dxfId="99" priority="13" operator="equal">
      <formula>"OUI"</formula>
    </cfRule>
  </conditionalFormatting>
  <conditionalFormatting sqref="B11">
    <cfRule type="cellIs" dxfId="98" priority="10" operator="equal">
      <formula>"NON"</formula>
    </cfRule>
    <cfRule type="cellIs" dxfId="97" priority="11" operator="equal">
      <formula>"OUI"</formula>
    </cfRule>
  </conditionalFormatting>
  <conditionalFormatting sqref="B14">
    <cfRule type="cellIs" dxfId="96" priority="8" operator="equal">
      <formula>"NON"</formula>
    </cfRule>
    <cfRule type="cellIs" dxfId="95" priority="9" operator="equal">
      <formula>"OUI"</formula>
    </cfRule>
  </conditionalFormatting>
  <conditionalFormatting sqref="B13">
    <cfRule type="cellIs" dxfId="94" priority="6" operator="equal">
      <formula>"NON"</formula>
    </cfRule>
    <cfRule type="cellIs" dxfId="93" priority="7" operator="equal">
      <formula>"OUI"</formula>
    </cfRule>
  </conditionalFormatting>
  <conditionalFormatting sqref="B10">
    <cfRule type="cellIs" dxfId="92" priority="4" operator="equal">
      <formula>"NON"</formula>
    </cfRule>
    <cfRule type="cellIs" dxfId="91" priority="5" operator="equal">
      <formula>"OUI"</formula>
    </cfRule>
  </conditionalFormatting>
  <conditionalFormatting sqref="B17">
    <cfRule type="containsText" dxfId="90" priority="1" operator="containsText" text="MAITRISE">
      <formula>NOT(ISERROR(SEARCH("MAITRISE",B17)))</formula>
    </cfRule>
    <cfRule type="containsText" dxfId="89" priority="2" operator="containsText" text="MODERE">
      <formula>NOT(ISERROR(SEARCH("MODERE",B17)))</formula>
    </cfRule>
    <cfRule type="containsText" dxfId="88" priority="3" operator="containsText" text="AGGRAVE">
      <formula>NOT(ISERROR(SEARCH("AGGRAVE",B17)))</formula>
    </cfRule>
  </conditionalFormatting>
  <pageMargins left="0.78740157499999996" right="0.78740157499999996" top="0.984251969" bottom="0.984251969" header="0.4921259845" footer="0.4921259845"/>
  <pageSetup paperSize="9" scale="85"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BC6D9116-DDF2-4CEF-9532-478DF0B4399D}">
          <x14:formula1>
            <xm:f>Feuil1!$A$2:$A$3</xm:f>
          </x14:formula1>
          <xm:sqref>B13:B14 B3:B8 B10:B11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4"/>
  <sheetViews>
    <sheetView zoomScaleNormal="100" workbookViewId="0">
      <selection activeCell="B3" sqref="B3"/>
    </sheetView>
  </sheetViews>
  <sheetFormatPr baseColWidth="10" defaultColWidth="11.42578125" defaultRowHeight="15.75" x14ac:dyDescent="0.25"/>
  <cols>
    <col min="1" max="1" width="70.7109375" style="9" customWidth="1"/>
    <col min="2" max="2" width="22.7109375" style="1" bestFit="1" customWidth="1"/>
    <col min="3" max="4" width="11.42578125" style="2" hidden="1" customWidth="1"/>
    <col min="5" max="5" width="32.5703125" style="20" bestFit="1" customWidth="1"/>
    <col min="6" max="6" width="32.5703125" style="18" customWidth="1"/>
    <col min="7" max="7" width="50.7109375" style="74" customWidth="1"/>
    <col min="8" max="8" width="0" style="1" hidden="1" customWidth="1"/>
    <col min="9" max="16384" width="11.42578125" style="1"/>
  </cols>
  <sheetData>
    <row r="1" spans="1:8" s="12" customFormat="1" ht="37.5" x14ac:dyDescent="0.2">
      <c r="A1" s="24" t="s">
        <v>57</v>
      </c>
      <c r="B1" s="24" t="s">
        <v>386</v>
      </c>
      <c r="C1" s="32" t="s">
        <v>0</v>
      </c>
      <c r="D1" s="32" t="s">
        <v>1</v>
      </c>
      <c r="E1" s="24" t="s">
        <v>6</v>
      </c>
      <c r="F1" s="33" t="s">
        <v>158</v>
      </c>
      <c r="G1" s="24" t="s">
        <v>117</v>
      </c>
      <c r="H1" s="22"/>
    </row>
    <row r="2" spans="1:8" s="10" customFormat="1" x14ac:dyDescent="0.25">
      <c r="A2" s="50" t="s">
        <v>27</v>
      </c>
      <c r="B2" s="91"/>
      <c r="C2" s="44"/>
      <c r="D2" s="44"/>
      <c r="E2" s="37"/>
      <c r="F2" s="38" t="s">
        <v>188</v>
      </c>
      <c r="G2" s="45"/>
    </row>
    <row r="3" spans="1:8" s="10" customFormat="1" ht="31.5" x14ac:dyDescent="0.2">
      <c r="A3" s="42" t="s">
        <v>30</v>
      </c>
      <c r="B3" s="92" t="s">
        <v>1</v>
      </c>
      <c r="C3" s="35"/>
      <c r="D3" s="36"/>
      <c r="E3" s="37" t="s">
        <v>75</v>
      </c>
      <c r="F3" s="38" t="s">
        <v>188</v>
      </c>
      <c r="G3" s="94"/>
      <c r="H3" s="10">
        <f>IF(B3="OUI",0,1)</f>
        <v>1</v>
      </c>
    </row>
    <row r="4" spans="1:8" s="10" customFormat="1" x14ac:dyDescent="0.2">
      <c r="A4" s="42" t="s">
        <v>118</v>
      </c>
      <c r="B4" s="92" t="s">
        <v>1</v>
      </c>
      <c r="C4" s="35"/>
      <c r="D4" s="36"/>
      <c r="E4" s="37" t="s">
        <v>76</v>
      </c>
      <c r="F4" s="38" t="s">
        <v>190</v>
      </c>
      <c r="G4" s="94"/>
      <c r="H4" s="10">
        <f t="shared" ref="H4:H18" si="0">IF(B4="OUI",0,1)</f>
        <v>1</v>
      </c>
    </row>
    <row r="5" spans="1:8" s="10" customFormat="1" ht="31.5" x14ac:dyDescent="0.2">
      <c r="A5" s="42" t="s">
        <v>29</v>
      </c>
      <c r="B5" s="92" t="s">
        <v>1</v>
      </c>
      <c r="C5" s="35"/>
      <c r="D5" s="36"/>
      <c r="E5" s="37" t="s">
        <v>77</v>
      </c>
      <c r="F5" s="38"/>
      <c r="G5" s="94"/>
      <c r="H5" s="10">
        <f t="shared" si="0"/>
        <v>1</v>
      </c>
    </row>
    <row r="6" spans="1:8" s="10" customFormat="1" x14ac:dyDescent="0.2">
      <c r="A6" s="42" t="s">
        <v>28</v>
      </c>
      <c r="B6" s="92" t="s">
        <v>1</v>
      </c>
      <c r="C6" s="35"/>
      <c r="D6" s="36"/>
      <c r="E6" s="37" t="s">
        <v>78</v>
      </c>
      <c r="F6" s="38"/>
      <c r="G6" s="94"/>
      <c r="H6" s="10">
        <f t="shared" si="0"/>
        <v>1</v>
      </c>
    </row>
    <row r="7" spans="1:8" s="10" customFormat="1" x14ac:dyDescent="0.2">
      <c r="A7" s="42" t="s">
        <v>119</v>
      </c>
      <c r="B7" s="92" t="s">
        <v>1</v>
      </c>
      <c r="C7" s="35"/>
      <c r="D7" s="36"/>
      <c r="E7" s="37" t="s">
        <v>88</v>
      </c>
      <c r="F7" s="38"/>
      <c r="G7" s="94"/>
      <c r="H7" s="10">
        <f t="shared" si="0"/>
        <v>1</v>
      </c>
    </row>
    <row r="8" spans="1:8" s="10" customFormat="1" x14ac:dyDescent="0.2">
      <c r="A8" s="42" t="s">
        <v>142</v>
      </c>
      <c r="B8" s="92" t="s">
        <v>1</v>
      </c>
      <c r="C8" s="35"/>
      <c r="D8" s="48"/>
      <c r="E8" s="37" t="s">
        <v>130</v>
      </c>
      <c r="F8" s="38" t="s">
        <v>189</v>
      </c>
      <c r="G8" s="94"/>
      <c r="H8" s="10">
        <f>IF(B8="OUI",0,50)</f>
        <v>50</v>
      </c>
    </row>
    <row r="9" spans="1:8" s="10" customFormat="1" ht="31.5" x14ac:dyDescent="0.2">
      <c r="A9" s="42" t="s">
        <v>191</v>
      </c>
      <c r="B9" s="92" t="s">
        <v>1</v>
      </c>
      <c r="C9" s="35"/>
      <c r="D9" s="48"/>
      <c r="E9" s="37" t="s">
        <v>130</v>
      </c>
      <c r="F9" s="38" t="s">
        <v>189</v>
      </c>
      <c r="G9" s="94"/>
      <c r="H9" s="10">
        <f>IF(B9="OUI",0,50)</f>
        <v>50</v>
      </c>
    </row>
    <row r="10" spans="1:8" s="10" customFormat="1" x14ac:dyDescent="0.25">
      <c r="A10" s="75" t="s">
        <v>31</v>
      </c>
      <c r="B10" s="91"/>
      <c r="C10" s="46"/>
      <c r="D10" s="46"/>
      <c r="E10" s="37"/>
      <c r="F10" s="38"/>
      <c r="G10" s="45"/>
      <c r="H10" s="110"/>
    </row>
    <row r="11" spans="1:8" s="10" customFormat="1" x14ac:dyDescent="0.2">
      <c r="A11" s="42" t="s">
        <v>120</v>
      </c>
      <c r="B11" s="92" t="s">
        <v>1</v>
      </c>
      <c r="C11" s="35"/>
      <c r="D11" s="36"/>
      <c r="E11" s="37" t="s">
        <v>65</v>
      </c>
      <c r="F11" s="38"/>
      <c r="G11" s="94"/>
      <c r="H11" s="10">
        <f t="shared" si="0"/>
        <v>1</v>
      </c>
    </row>
    <row r="12" spans="1:8" s="10" customFormat="1" ht="31.5" x14ac:dyDescent="0.2">
      <c r="A12" s="45" t="s">
        <v>152</v>
      </c>
      <c r="B12" s="92" t="s">
        <v>1</v>
      </c>
      <c r="C12" s="35"/>
      <c r="D12" s="36"/>
      <c r="E12" s="37" t="s">
        <v>79</v>
      </c>
      <c r="F12" s="38"/>
      <c r="G12" s="94"/>
      <c r="H12" s="10">
        <f t="shared" si="0"/>
        <v>1</v>
      </c>
    </row>
    <row r="13" spans="1:8" s="10" customFormat="1" ht="31.5" x14ac:dyDescent="0.2">
      <c r="A13" s="45" t="s">
        <v>261</v>
      </c>
      <c r="B13" s="92" t="s">
        <v>1</v>
      </c>
      <c r="C13" s="35"/>
      <c r="D13" s="36"/>
      <c r="E13" s="37" t="s">
        <v>295</v>
      </c>
      <c r="F13" s="38" t="s">
        <v>192</v>
      </c>
      <c r="G13" s="94"/>
      <c r="H13" s="10">
        <f t="shared" si="0"/>
        <v>1</v>
      </c>
    </row>
    <row r="14" spans="1:8" s="10" customFormat="1" x14ac:dyDescent="0.2">
      <c r="A14" s="42" t="s">
        <v>121</v>
      </c>
      <c r="B14" s="92" t="s">
        <v>1</v>
      </c>
      <c r="C14" s="35"/>
      <c r="D14" s="51"/>
      <c r="E14" s="37" t="s">
        <v>80</v>
      </c>
      <c r="F14" s="38" t="s">
        <v>193</v>
      </c>
      <c r="G14" s="94"/>
      <c r="H14" s="10">
        <f t="shared" si="0"/>
        <v>1</v>
      </c>
    </row>
    <row r="15" spans="1:8" s="10" customFormat="1" x14ac:dyDescent="0.25">
      <c r="A15" s="75" t="s">
        <v>32</v>
      </c>
      <c r="B15" s="91"/>
      <c r="C15" s="46"/>
      <c r="D15" s="44"/>
      <c r="E15" s="37"/>
      <c r="F15" s="38"/>
      <c r="G15" s="45"/>
      <c r="H15" s="110"/>
    </row>
    <row r="16" spans="1:8" s="10" customFormat="1" x14ac:dyDescent="0.2">
      <c r="A16" s="45" t="s">
        <v>122</v>
      </c>
      <c r="B16" s="92" t="s">
        <v>1</v>
      </c>
      <c r="C16" s="35"/>
      <c r="D16" s="36"/>
      <c r="E16" s="37" t="s">
        <v>194</v>
      </c>
      <c r="F16" s="38" t="s">
        <v>195</v>
      </c>
      <c r="G16" s="94"/>
      <c r="H16" s="10">
        <f t="shared" si="0"/>
        <v>1</v>
      </c>
    </row>
    <row r="17" spans="1:8" s="10" customFormat="1" ht="31.5" x14ac:dyDescent="0.2">
      <c r="A17" s="45" t="s">
        <v>123</v>
      </c>
      <c r="B17" s="92" t="s">
        <v>1</v>
      </c>
      <c r="C17" s="35"/>
      <c r="D17" s="48"/>
      <c r="E17" s="52" t="s">
        <v>296</v>
      </c>
      <c r="F17" s="38" t="s">
        <v>196</v>
      </c>
      <c r="G17" s="94"/>
      <c r="H17" s="10">
        <f>IF(B17="OUI",0,50)</f>
        <v>50</v>
      </c>
    </row>
    <row r="18" spans="1:8" s="10" customFormat="1" ht="32.25" thickBot="1" x14ac:dyDescent="0.25">
      <c r="A18" s="45" t="s">
        <v>124</v>
      </c>
      <c r="B18" s="92" t="s">
        <v>1</v>
      </c>
      <c r="C18" s="35"/>
      <c r="D18" s="36"/>
      <c r="E18" s="37" t="s">
        <v>68</v>
      </c>
      <c r="F18" s="38"/>
      <c r="G18" s="94"/>
      <c r="H18" s="10">
        <f t="shared" si="0"/>
        <v>1</v>
      </c>
    </row>
    <row r="19" spans="1:8" hidden="1" x14ac:dyDescent="0.25">
      <c r="A19" s="78" t="s">
        <v>394</v>
      </c>
      <c r="B19" s="1">
        <f>COUNTIF($B$3:$B$18,"NON")</f>
        <v>14</v>
      </c>
      <c r="C19" s="3"/>
      <c r="D19" s="4"/>
    </row>
    <row r="20" spans="1:8" hidden="1" x14ac:dyDescent="0.25">
      <c r="A20" s="78" t="s">
        <v>395</v>
      </c>
      <c r="B20" s="1">
        <f>COUNTIF($B$3:$B$18,"OUI")</f>
        <v>0</v>
      </c>
      <c r="C20" s="3"/>
    </row>
    <row r="21" spans="1:8" ht="16.5" thickBot="1" x14ac:dyDescent="0.3">
      <c r="A21" s="113" t="s">
        <v>397</v>
      </c>
      <c r="B21" s="103" t="str">
        <f>IF(H21&gt;=50,"RISQUE AGGRAVE",IF(H21=0,"RISQUE MAITRISE","RISQUE MODERE"))</f>
        <v>RISQUE AGGRAVE</v>
      </c>
      <c r="C21" s="3"/>
      <c r="H21" s="1">
        <f>SUM(H3:H18)</f>
        <v>161</v>
      </c>
    </row>
    <row r="22" spans="1:8" x14ac:dyDescent="0.25">
      <c r="C22" s="3"/>
    </row>
    <row r="23" spans="1:8" x14ac:dyDescent="0.25">
      <c r="C23" s="3"/>
    </row>
    <row r="24" spans="1:8" x14ac:dyDescent="0.25">
      <c r="C24" s="3"/>
    </row>
  </sheetData>
  <sheetProtection algorithmName="SHA-512" hashValue="L6m3NnENo7mZ9VOW5kN9ARqZqLS9+JAFh+lRyFW7TUgvBe/jq/0PkUeNPLwrNIK9PxAB88eNttbg7sflSRk7Dg==" saltValue="JBzCa/nWuPp4foqTEImXZg==" spinCount="100000" sheet="1" objects="1" scenarios="1" selectLockedCells="1"/>
  <phoneticPr fontId="1" type="noConversion"/>
  <conditionalFormatting sqref="B17">
    <cfRule type="cellIs" dxfId="87" priority="14" operator="equal">
      <formula>"NON"</formula>
    </cfRule>
    <cfRule type="cellIs" dxfId="86" priority="15" operator="equal">
      <formula>"OUI"</formula>
    </cfRule>
  </conditionalFormatting>
  <conditionalFormatting sqref="B3:B7">
    <cfRule type="cellIs" dxfId="85" priority="12" operator="equal">
      <formula>"NON"</formula>
    </cfRule>
    <cfRule type="cellIs" dxfId="84" priority="13" operator="equal">
      <formula>"OUI"</formula>
    </cfRule>
  </conditionalFormatting>
  <conditionalFormatting sqref="B11:B14">
    <cfRule type="cellIs" dxfId="83" priority="10" operator="equal">
      <formula>"NON"</formula>
    </cfRule>
    <cfRule type="cellIs" dxfId="82" priority="11" operator="equal">
      <formula>"OUI"</formula>
    </cfRule>
  </conditionalFormatting>
  <conditionalFormatting sqref="B16">
    <cfRule type="cellIs" dxfId="81" priority="8" operator="equal">
      <formula>"NON"</formula>
    </cfRule>
    <cfRule type="cellIs" dxfId="80" priority="9" operator="equal">
      <formula>"OUI"</formula>
    </cfRule>
  </conditionalFormatting>
  <conditionalFormatting sqref="B18">
    <cfRule type="cellIs" dxfId="79" priority="6" operator="equal">
      <formula>"NON"</formula>
    </cfRule>
    <cfRule type="cellIs" dxfId="78" priority="7" operator="equal">
      <formula>"OUI"</formula>
    </cfRule>
  </conditionalFormatting>
  <conditionalFormatting sqref="B8:B9">
    <cfRule type="cellIs" dxfId="77" priority="4" operator="equal">
      <formula>"NON"</formula>
    </cfRule>
    <cfRule type="cellIs" dxfId="76" priority="5" operator="equal">
      <formula>"OUI"</formula>
    </cfRule>
  </conditionalFormatting>
  <conditionalFormatting sqref="B21">
    <cfRule type="containsText" dxfId="75" priority="1" operator="containsText" text="MAITRISE">
      <formula>NOT(ISERROR(SEARCH("MAITRISE",B21)))</formula>
    </cfRule>
    <cfRule type="containsText" dxfId="74" priority="2" operator="containsText" text="MODERE">
      <formula>NOT(ISERROR(SEARCH("MODERE",B21)))</formula>
    </cfRule>
    <cfRule type="containsText" dxfId="73" priority="3" operator="containsText" text="AGGRAVE">
      <formula>NOT(ISERROR(SEARCH("AGGRAVE",B21)))</formula>
    </cfRule>
  </conditionalFormatting>
  <pageMargins left="0.78740157499999996" right="0.78740157499999996" top="0.984251969" bottom="0.984251969" header="0.4921259845" footer="0.4921259845"/>
  <pageSetup paperSize="9" scale="77" orientation="landscape" r:id="rId1"/>
  <headerFooter alignWithMargins="0"/>
  <ignoredErrors>
    <ignoredError sqref="H17"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F71C8FD-FC3C-4F2C-A677-0D366588E6E6}">
          <x14:formula1>
            <xm:f>Feuil1!$A$2:$A$3</xm:f>
          </x14:formula1>
          <xm:sqref>B11:B14 B3:B9 B16:B18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7"/>
  <sheetViews>
    <sheetView zoomScaleNormal="100" workbookViewId="0">
      <selection activeCell="B3" sqref="B3"/>
    </sheetView>
  </sheetViews>
  <sheetFormatPr baseColWidth="10" defaultColWidth="11.42578125" defaultRowHeight="15.75" x14ac:dyDescent="0.25"/>
  <cols>
    <col min="1" max="1" width="70.7109375" style="9" customWidth="1"/>
    <col min="2" max="2" width="21.85546875" style="1" bestFit="1" customWidth="1"/>
    <col min="3" max="4" width="11.42578125" style="2" hidden="1" customWidth="1"/>
    <col min="5" max="5" width="32.5703125" style="20" bestFit="1" customWidth="1"/>
    <col min="6" max="6" width="32.5703125" style="18" customWidth="1"/>
    <col min="7" max="7" width="50.7109375" style="74" customWidth="1"/>
    <col min="8" max="8" width="0" style="1" hidden="1" customWidth="1"/>
    <col min="9" max="16384" width="11.42578125" style="1"/>
  </cols>
  <sheetData>
    <row r="1" spans="1:8" s="12" customFormat="1" ht="37.5" x14ac:dyDescent="0.2">
      <c r="A1" s="24" t="s">
        <v>58</v>
      </c>
      <c r="B1" s="24" t="s">
        <v>386</v>
      </c>
      <c r="C1" s="32" t="s">
        <v>0</v>
      </c>
      <c r="D1" s="32" t="s">
        <v>1</v>
      </c>
      <c r="E1" s="24" t="s">
        <v>6</v>
      </c>
      <c r="F1" s="33" t="s">
        <v>158</v>
      </c>
      <c r="G1" s="24" t="s">
        <v>111</v>
      </c>
      <c r="H1" s="22"/>
    </row>
    <row r="2" spans="1:8" s="10" customFormat="1" x14ac:dyDescent="0.25">
      <c r="A2" s="75" t="s">
        <v>33</v>
      </c>
      <c r="B2" s="91"/>
      <c r="C2" s="44"/>
      <c r="D2" s="44"/>
      <c r="E2" s="37"/>
      <c r="F2" s="38"/>
      <c r="G2" s="45"/>
    </row>
    <row r="3" spans="1:8" s="10" customFormat="1" ht="31.5" x14ac:dyDescent="0.2">
      <c r="A3" s="45" t="s">
        <v>263</v>
      </c>
      <c r="B3" s="92" t="s">
        <v>1</v>
      </c>
      <c r="C3" s="35"/>
      <c r="D3" s="53"/>
      <c r="E3" s="37" t="s">
        <v>198</v>
      </c>
      <c r="F3" s="38" t="s">
        <v>199</v>
      </c>
      <c r="G3" s="94"/>
      <c r="H3" s="10">
        <f>IF(B3="OUI",0,50)</f>
        <v>50</v>
      </c>
    </row>
    <row r="4" spans="1:8" s="10" customFormat="1" ht="31.5" x14ac:dyDescent="0.2">
      <c r="A4" s="42" t="s">
        <v>51</v>
      </c>
      <c r="B4" s="92" t="s">
        <v>1</v>
      </c>
      <c r="C4" s="35"/>
      <c r="D4" s="53"/>
      <c r="E4" s="37" t="s">
        <v>82</v>
      </c>
      <c r="F4" s="38" t="s">
        <v>197</v>
      </c>
      <c r="G4" s="94"/>
      <c r="H4" s="10">
        <f>IF(B4="OUI",0,50)</f>
        <v>50</v>
      </c>
    </row>
    <row r="5" spans="1:8" s="10" customFormat="1" ht="31.5" x14ac:dyDescent="0.2">
      <c r="A5" s="45" t="s">
        <v>262</v>
      </c>
      <c r="B5" s="92" t="s">
        <v>1</v>
      </c>
      <c r="C5" s="35"/>
      <c r="D5" s="54"/>
      <c r="E5" s="37" t="s">
        <v>297</v>
      </c>
      <c r="F5" s="38" t="s">
        <v>201</v>
      </c>
      <c r="G5" s="94"/>
      <c r="H5" s="10">
        <f t="shared" ref="H4:H13" si="0">IF(B5="OUI",0,1)</f>
        <v>1</v>
      </c>
    </row>
    <row r="6" spans="1:8" s="10" customFormat="1" x14ac:dyDescent="0.2">
      <c r="A6" s="45" t="s">
        <v>125</v>
      </c>
      <c r="B6" s="92" t="s">
        <v>1</v>
      </c>
      <c r="C6" s="35"/>
      <c r="D6" s="54"/>
      <c r="E6" s="37" t="s">
        <v>83</v>
      </c>
      <c r="F6" s="38" t="s">
        <v>202</v>
      </c>
      <c r="G6" s="94"/>
      <c r="H6" s="10">
        <f t="shared" si="0"/>
        <v>1</v>
      </c>
    </row>
    <row r="7" spans="1:8" s="10" customFormat="1" ht="31.5" x14ac:dyDescent="0.2">
      <c r="A7" s="45" t="s">
        <v>34</v>
      </c>
      <c r="B7" s="92" t="s">
        <v>1</v>
      </c>
      <c r="C7" s="35"/>
      <c r="D7" s="36"/>
      <c r="E7" s="37" t="s">
        <v>287</v>
      </c>
      <c r="F7" s="38" t="s">
        <v>203</v>
      </c>
      <c r="G7" s="94"/>
      <c r="H7" s="10">
        <f t="shared" si="0"/>
        <v>1</v>
      </c>
    </row>
    <row r="8" spans="1:8" s="10" customFormat="1" x14ac:dyDescent="0.2">
      <c r="A8" s="45" t="s">
        <v>52</v>
      </c>
      <c r="B8" s="92" t="s">
        <v>1</v>
      </c>
      <c r="C8" s="55"/>
      <c r="D8" s="56"/>
      <c r="E8" s="37" t="s">
        <v>53</v>
      </c>
      <c r="F8" s="38" t="s">
        <v>251</v>
      </c>
      <c r="G8" s="94"/>
      <c r="H8" s="10">
        <f t="shared" si="0"/>
        <v>1</v>
      </c>
    </row>
    <row r="9" spans="1:8" s="10" customFormat="1" ht="31.5" x14ac:dyDescent="0.2">
      <c r="A9" s="45" t="s">
        <v>54</v>
      </c>
      <c r="B9" s="92" t="s">
        <v>1</v>
      </c>
      <c r="C9" s="55"/>
      <c r="D9" s="56"/>
      <c r="E9" s="37" t="s">
        <v>84</v>
      </c>
      <c r="F9" s="38"/>
      <c r="G9" s="94"/>
      <c r="H9" s="10">
        <f t="shared" si="0"/>
        <v>1</v>
      </c>
    </row>
    <row r="10" spans="1:8" s="10" customFormat="1" ht="31.5" x14ac:dyDescent="0.2">
      <c r="A10" s="45" t="s">
        <v>200</v>
      </c>
      <c r="B10" s="92" t="s">
        <v>1</v>
      </c>
      <c r="C10" s="55"/>
      <c r="D10" s="56"/>
      <c r="E10" s="37" t="s">
        <v>204</v>
      </c>
      <c r="F10" s="38" t="s">
        <v>205</v>
      </c>
      <c r="G10" s="94"/>
      <c r="H10" s="10">
        <f t="shared" si="0"/>
        <v>1</v>
      </c>
    </row>
    <row r="11" spans="1:8" x14ac:dyDescent="0.25">
      <c r="A11" s="50" t="s">
        <v>139</v>
      </c>
      <c r="B11" s="91"/>
      <c r="C11" s="39"/>
      <c r="D11" s="39"/>
      <c r="E11" s="37"/>
      <c r="F11" s="38"/>
      <c r="G11" s="76"/>
      <c r="H11" s="110"/>
    </row>
    <row r="12" spans="1:8" ht="47.25" x14ac:dyDescent="0.25">
      <c r="A12" s="42" t="s">
        <v>153</v>
      </c>
      <c r="B12" s="92" t="s">
        <v>1</v>
      </c>
      <c r="C12" s="55"/>
      <c r="D12" s="56"/>
      <c r="E12" s="38" t="s">
        <v>140</v>
      </c>
      <c r="F12" s="38" t="s">
        <v>206</v>
      </c>
      <c r="G12" s="99"/>
      <c r="H12" s="10">
        <f t="shared" si="0"/>
        <v>1</v>
      </c>
    </row>
    <row r="13" spans="1:8" ht="32.25" thickBot="1" x14ac:dyDescent="0.3">
      <c r="A13" s="42" t="s">
        <v>264</v>
      </c>
      <c r="B13" s="92" t="s">
        <v>1</v>
      </c>
      <c r="C13" s="55"/>
      <c r="D13" s="56"/>
      <c r="E13" s="38" t="s">
        <v>140</v>
      </c>
      <c r="F13" s="38" t="s">
        <v>206</v>
      </c>
      <c r="G13" s="99"/>
      <c r="H13" s="10">
        <f t="shared" si="0"/>
        <v>1</v>
      </c>
    </row>
    <row r="14" spans="1:8" hidden="1" x14ac:dyDescent="0.25">
      <c r="A14" s="78" t="s">
        <v>394</v>
      </c>
      <c r="B14" s="1">
        <f>COUNTIF($B$3:$B$13,"NON")</f>
        <v>10</v>
      </c>
      <c r="C14" s="3"/>
    </row>
    <row r="15" spans="1:8" hidden="1" x14ac:dyDescent="0.25">
      <c r="A15" s="78" t="s">
        <v>395</v>
      </c>
      <c r="B15" s="1">
        <f>COUNTIF($B$3:$B$13,"OUI")</f>
        <v>0</v>
      </c>
      <c r="C15" s="3"/>
    </row>
    <row r="16" spans="1:8" ht="16.5" thickBot="1" x14ac:dyDescent="0.3">
      <c r="A16" s="113" t="s">
        <v>397</v>
      </c>
      <c r="B16" s="103" t="str">
        <f>IF(H16&gt;=50,"RISQUE AGGRAVE",IF(H16=0,"RISQUE MAITRISE","RISQUE MODERE"))</f>
        <v>RISQUE AGGRAVE</v>
      </c>
      <c r="C16" s="3"/>
      <c r="H16" s="1">
        <f>SUM(H3:H13)</f>
        <v>108</v>
      </c>
    </row>
    <row r="17" spans="3:3" x14ac:dyDescent="0.25">
      <c r="C17" s="3"/>
    </row>
  </sheetData>
  <sheetProtection algorithmName="SHA-512" hashValue="WTcUTRCNntK1nnJ/CicywVaAUdjKRyEfLQkO2LLa9bafDd1kLLNl1+6TxnQnMgEjrJISzHy0hOwrOAEgDO+0VQ==" saltValue="Pn7vXBYXnM8ZU8mvpNIk4w==" spinCount="100000" sheet="1" objects="1" scenarios="1" selectLockedCells="1"/>
  <phoneticPr fontId="1" type="noConversion"/>
  <conditionalFormatting sqref="B3:B4">
    <cfRule type="cellIs" dxfId="72" priority="8" operator="equal">
      <formula>"NON"</formula>
    </cfRule>
    <cfRule type="cellIs" dxfId="71" priority="9" operator="equal">
      <formula>"OUI"</formula>
    </cfRule>
  </conditionalFormatting>
  <conditionalFormatting sqref="B5:B10">
    <cfRule type="cellIs" dxfId="70" priority="6" operator="equal">
      <formula>"NON"</formula>
    </cfRule>
    <cfRule type="cellIs" dxfId="69" priority="7" operator="equal">
      <formula>"OUI"</formula>
    </cfRule>
  </conditionalFormatting>
  <conditionalFormatting sqref="B12:B13">
    <cfRule type="cellIs" dxfId="68" priority="4" operator="equal">
      <formula>"NON"</formula>
    </cfRule>
    <cfRule type="cellIs" dxfId="67" priority="5" operator="equal">
      <formula>"OUI"</formula>
    </cfRule>
  </conditionalFormatting>
  <conditionalFormatting sqref="B16">
    <cfRule type="containsText" dxfId="66" priority="1" operator="containsText" text="MAITRISE">
      <formula>NOT(ISERROR(SEARCH("MAITRISE",B16)))</formula>
    </cfRule>
    <cfRule type="containsText" dxfId="65" priority="2" operator="containsText" text="AGGRAVE">
      <formula>NOT(ISERROR(SEARCH("AGGRAVE",B16)))</formula>
    </cfRule>
    <cfRule type="containsText" dxfId="64" priority="3" operator="containsText" text="MODERE">
      <formula>NOT(ISERROR(SEARCH("MODERE",B16)))</formula>
    </cfRule>
  </conditionalFormatting>
  <pageMargins left="0.78740157499999996" right="0.78740157499999996" top="0.984251969" bottom="0.984251969" header="0.4921259845" footer="0.4921259845"/>
  <pageSetup paperSize="9" scale="81"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C094F9E-D87A-40A6-B5E3-6F3C2E0CF099}">
          <x14:formula1>
            <xm:f>Feuil1!$A$2:$A$3</xm:f>
          </x14:formula1>
          <xm:sqref>B3:B10 B12:B13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14"/>
  <sheetViews>
    <sheetView zoomScaleNormal="100" workbookViewId="0">
      <selection activeCell="B3" sqref="B3"/>
    </sheetView>
  </sheetViews>
  <sheetFormatPr baseColWidth="10" defaultColWidth="11.42578125" defaultRowHeight="15.75" x14ac:dyDescent="0.25"/>
  <cols>
    <col min="1" max="1" width="70.7109375" style="20" customWidth="1"/>
    <col min="2" max="2" width="21.85546875" style="1" bestFit="1" customWidth="1"/>
    <col min="3" max="4" width="11.42578125" style="2" hidden="1" customWidth="1"/>
    <col min="5" max="5" width="32.5703125" style="20" bestFit="1" customWidth="1"/>
    <col min="6" max="6" width="32.5703125" style="18" customWidth="1"/>
    <col min="7" max="7" width="50.7109375" style="74" customWidth="1"/>
    <col min="8" max="8" width="0" style="1" hidden="1" customWidth="1"/>
    <col min="9" max="16384" width="11.42578125" style="1"/>
  </cols>
  <sheetData>
    <row r="1" spans="1:8" s="12" customFormat="1" ht="37.5" x14ac:dyDescent="0.2">
      <c r="A1" s="24" t="s">
        <v>126</v>
      </c>
      <c r="B1" s="24" t="s">
        <v>386</v>
      </c>
      <c r="C1" s="32" t="s">
        <v>0</v>
      </c>
      <c r="D1" s="32" t="s">
        <v>1</v>
      </c>
      <c r="E1" s="24" t="s">
        <v>6</v>
      </c>
      <c r="F1" s="33" t="s">
        <v>158</v>
      </c>
      <c r="G1" s="24" t="s">
        <v>117</v>
      </c>
      <c r="H1" s="22"/>
    </row>
    <row r="2" spans="1:8" x14ac:dyDescent="0.25">
      <c r="A2" s="75" t="s">
        <v>35</v>
      </c>
      <c r="B2" s="91"/>
      <c r="C2" s="57"/>
      <c r="D2" s="57"/>
      <c r="E2" s="37"/>
      <c r="F2" s="38"/>
      <c r="G2" s="76"/>
    </row>
    <row r="3" spans="1:8" x14ac:dyDescent="0.25">
      <c r="A3" s="45" t="s">
        <v>213</v>
      </c>
      <c r="B3" s="92" t="s">
        <v>1</v>
      </c>
      <c r="C3" s="35"/>
      <c r="D3" s="36"/>
      <c r="E3" s="37" t="s">
        <v>211</v>
      </c>
      <c r="F3" s="38" t="s">
        <v>212</v>
      </c>
      <c r="G3" s="99"/>
      <c r="H3" s="1">
        <f>IF(B3="OUI",0,1)</f>
        <v>1</v>
      </c>
    </row>
    <row r="4" spans="1:8" ht="31.5" x14ac:dyDescent="0.25">
      <c r="A4" s="45" t="s">
        <v>214</v>
      </c>
      <c r="B4" s="92" t="s">
        <v>1</v>
      </c>
      <c r="C4" s="35"/>
      <c r="D4" s="36"/>
      <c r="E4" s="37" t="s">
        <v>86</v>
      </c>
      <c r="F4" s="38" t="s">
        <v>207</v>
      </c>
      <c r="G4" s="99"/>
      <c r="H4" s="1">
        <f t="shared" ref="H4:H11" si="0">IF(B4="OUI",0,1)</f>
        <v>1</v>
      </c>
    </row>
    <row r="5" spans="1:8" ht="31.5" x14ac:dyDescent="0.25">
      <c r="A5" s="45" t="s">
        <v>265</v>
      </c>
      <c r="B5" s="92" t="s">
        <v>1</v>
      </c>
      <c r="C5" s="35"/>
      <c r="D5" s="36"/>
      <c r="E5" s="37" t="s">
        <v>86</v>
      </c>
      <c r="F5" s="38" t="s">
        <v>207</v>
      </c>
      <c r="G5" s="99"/>
      <c r="H5" s="1">
        <f t="shared" si="0"/>
        <v>1</v>
      </c>
    </row>
    <row r="6" spans="1:8" x14ac:dyDescent="0.25">
      <c r="A6" s="45" t="s">
        <v>36</v>
      </c>
      <c r="B6" s="92" t="s">
        <v>1</v>
      </c>
      <c r="C6" s="35"/>
      <c r="D6" s="36"/>
      <c r="E6" s="37" t="s">
        <v>65</v>
      </c>
      <c r="F6" s="38"/>
      <c r="G6" s="99"/>
      <c r="H6" s="1">
        <f t="shared" si="0"/>
        <v>1</v>
      </c>
    </row>
    <row r="7" spans="1:8" ht="47.25" x14ac:dyDescent="0.25">
      <c r="A7" s="45" t="s">
        <v>266</v>
      </c>
      <c r="B7" s="92" t="s">
        <v>1</v>
      </c>
      <c r="C7" s="35"/>
      <c r="D7" s="36"/>
      <c r="E7" s="37" t="s">
        <v>85</v>
      </c>
      <c r="F7" s="38" t="s">
        <v>215</v>
      </c>
      <c r="G7" s="99"/>
      <c r="H7" s="1">
        <f t="shared" si="0"/>
        <v>1</v>
      </c>
    </row>
    <row r="8" spans="1:8" x14ac:dyDescent="0.25">
      <c r="A8" s="45" t="s">
        <v>127</v>
      </c>
      <c r="B8" s="92" t="s">
        <v>1</v>
      </c>
      <c r="C8" s="35"/>
      <c r="D8" s="36"/>
      <c r="E8" s="37" t="s">
        <v>128</v>
      </c>
      <c r="F8" s="38" t="s">
        <v>209</v>
      </c>
      <c r="G8" s="99"/>
      <c r="H8" s="1">
        <f t="shared" si="0"/>
        <v>1</v>
      </c>
    </row>
    <row r="9" spans="1:8" ht="31.5" x14ac:dyDescent="0.25">
      <c r="A9" s="45" t="s">
        <v>267</v>
      </c>
      <c r="B9" s="92" t="s">
        <v>1</v>
      </c>
      <c r="C9" s="35"/>
      <c r="D9" s="36"/>
      <c r="E9" s="37" t="s">
        <v>298</v>
      </c>
      <c r="F9" s="38" t="s">
        <v>216</v>
      </c>
      <c r="G9" s="99"/>
      <c r="H9" s="1">
        <f t="shared" si="0"/>
        <v>1</v>
      </c>
    </row>
    <row r="10" spans="1:8" x14ac:dyDescent="0.25">
      <c r="A10" s="75" t="s">
        <v>208</v>
      </c>
      <c r="B10" s="91"/>
      <c r="C10" s="57"/>
      <c r="D10" s="57"/>
      <c r="E10" s="37"/>
      <c r="F10" s="38"/>
      <c r="G10" s="76"/>
      <c r="H10" s="112"/>
    </row>
    <row r="11" spans="1:8" ht="32.25" thickBot="1" x14ac:dyDescent="0.3">
      <c r="A11" s="45" t="s">
        <v>210</v>
      </c>
      <c r="B11" s="92" t="s">
        <v>1</v>
      </c>
      <c r="C11" s="35"/>
      <c r="D11" s="36"/>
      <c r="E11" s="37" t="s">
        <v>299</v>
      </c>
      <c r="F11" s="38" t="s">
        <v>217</v>
      </c>
      <c r="G11" s="99"/>
      <c r="H11" s="1">
        <f t="shared" si="0"/>
        <v>1</v>
      </c>
    </row>
    <row r="12" spans="1:8" hidden="1" x14ac:dyDescent="0.25">
      <c r="A12" s="78" t="s">
        <v>394</v>
      </c>
      <c r="B12" s="1">
        <f>COUNTIF($B$3:$B$11,"NON")</f>
        <v>8</v>
      </c>
      <c r="C12" s="3"/>
      <c r="D12" s="3"/>
    </row>
    <row r="13" spans="1:8" hidden="1" x14ac:dyDescent="0.25">
      <c r="A13" s="78" t="s">
        <v>395</v>
      </c>
      <c r="B13" s="1">
        <f>COUNTIF($B$3:$B$11,"OUI")</f>
        <v>0</v>
      </c>
    </row>
    <row r="14" spans="1:8" ht="16.5" thickBot="1" x14ac:dyDescent="0.3">
      <c r="A14" s="113" t="s">
        <v>397</v>
      </c>
      <c r="B14" s="103" t="str">
        <f>IF(H14=0,"RISQUE MAITRISE","RISQUE MODERE")</f>
        <v>RISQUE MODERE</v>
      </c>
      <c r="H14" s="1">
        <f>SUM(H2:H11)</f>
        <v>8</v>
      </c>
    </row>
  </sheetData>
  <sheetProtection algorithmName="SHA-512" hashValue="zKb47JXhYjSEF1rUZymCxQAmlIV0pBrxS7XZyBwBogRz5TddeD3fodvQ7R6iYlbapskm0D6LTFKWAH7vhC8DtQ==" saltValue="uxCkewOtTTgSdkc6WXRV3g==" spinCount="100000" sheet="1" objects="1" scenarios="1" selectLockedCells="1"/>
  <phoneticPr fontId="1" type="noConversion"/>
  <conditionalFormatting sqref="B3:B9">
    <cfRule type="cellIs" dxfId="63" priority="5" operator="equal">
      <formula>"NON"</formula>
    </cfRule>
    <cfRule type="cellIs" dxfId="62" priority="6" operator="equal">
      <formula>"OUI"</formula>
    </cfRule>
  </conditionalFormatting>
  <conditionalFormatting sqref="B11">
    <cfRule type="cellIs" dxfId="61" priority="3" operator="equal">
      <formula>"NON"</formula>
    </cfRule>
    <cfRule type="cellIs" dxfId="60" priority="4" operator="equal">
      <formula>"OUI"</formula>
    </cfRule>
  </conditionalFormatting>
  <conditionalFormatting sqref="B14">
    <cfRule type="containsText" dxfId="59" priority="1" operator="containsText" text="MODERE">
      <formula>NOT(ISERROR(SEARCH("MODERE",B14)))</formula>
    </cfRule>
    <cfRule type="containsText" dxfId="58" priority="2" operator="containsText" text="MAITRISE">
      <formula>NOT(ISERROR(SEARCH("MAITRISE",B14)))</formula>
    </cfRule>
  </conditionalFormatting>
  <pageMargins left="0.78740157499999996" right="0.78740157499999996" top="0.984251969" bottom="0.984251969" header="0.4921259845" footer="0.4921259845"/>
  <pageSetup paperSize="9" scale="83"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261D562-EAC3-4174-B4BB-50158F398E13}">
          <x14:formula1>
            <xm:f>Feuil1!$A$2:$A$3</xm:f>
          </x14:formula1>
          <xm:sqref>B3:B9 B11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0"/>
  <sheetViews>
    <sheetView workbookViewId="0">
      <selection activeCell="B3" sqref="B3"/>
    </sheetView>
  </sheetViews>
  <sheetFormatPr baseColWidth="10" defaultColWidth="11.42578125" defaultRowHeight="15.75" x14ac:dyDescent="0.25"/>
  <cols>
    <col min="1" max="1" width="70.7109375" style="9" customWidth="1"/>
    <col min="2" max="2" width="21.7109375" style="1" bestFit="1" customWidth="1"/>
    <col min="3" max="4" width="11.42578125" style="2" hidden="1" customWidth="1"/>
    <col min="5" max="5" width="32.5703125" style="20" bestFit="1" customWidth="1"/>
    <col min="6" max="6" width="27.140625" style="18" customWidth="1"/>
    <col min="7" max="7" width="50.7109375" style="74" customWidth="1"/>
    <col min="8" max="8" width="0" style="1" hidden="1" customWidth="1"/>
    <col min="9" max="16384" width="11.42578125" style="1"/>
  </cols>
  <sheetData>
    <row r="1" spans="1:8" s="12" customFormat="1" ht="37.5" x14ac:dyDescent="0.2">
      <c r="A1" s="24" t="s">
        <v>59</v>
      </c>
      <c r="B1" s="24" t="s">
        <v>386</v>
      </c>
      <c r="C1" s="32" t="s">
        <v>0</v>
      </c>
      <c r="D1" s="32" t="s">
        <v>1</v>
      </c>
      <c r="E1" s="24" t="s">
        <v>6</v>
      </c>
      <c r="F1" s="33" t="s">
        <v>158</v>
      </c>
      <c r="G1" s="24" t="s">
        <v>111</v>
      </c>
      <c r="H1" s="22"/>
    </row>
    <row r="2" spans="1:8" s="10" customFormat="1" x14ac:dyDescent="0.25">
      <c r="A2" s="75" t="s">
        <v>37</v>
      </c>
      <c r="B2" s="91"/>
      <c r="C2" s="44"/>
      <c r="D2" s="44"/>
      <c r="E2" s="37"/>
      <c r="F2" s="38"/>
      <c r="G2" s="45"/>
    </row>
    <row r="3" spans="1:8" s="10" customFormat="1" ht="63" x14ac:dyDescent="0.2">
      <c r="A3" s="45" t="s">
        <v>268</v>
      </c>
      <c r="B3" s="92" t="s">
        <v>1</v>
      </c>
      <c r="C3" s="35"/>
      <c r="D3" s="36"/>
      <c r="E3" s="37" t="s">
        <v>78</v>
      </c>
      <c r="F3" s="38" t="s">
        <v>218</v>
      </c>
      <c r="G3" s="94"/>
      <c r="H3" s="10">
        <f>IF(B3="OUI",0,1)</f>
        <v>1</v>
      </c>
    </row>
    <row r="4" spans="1:8" s="10" customFormat="1" ht="31.5" x14ac:dyDescent="0.2">
      <c r="A4" s="45" t="s">
        <v>219</v>
      </c>
      <c r="B4" s="92" t="s">
        <v>1</v>
      </c>
      <c r="C4" s="35"/>
      <c r="D4" s="47"/>
      <c r="E4" s="38" t="s">
        <v>220</v>
      </c>
      <c r="F4" s="38" t="s">
        <v>221</v>
      </c>
      <c r="G4" s="94"/>
      <c r="H4" s="10">
        <f>IF(B4="OUI",0,50)</f>
        <v>50</v>
      </c>
    </row>
    <row r="5" spans="1:8" s="10" customFormat="1" ht="31.5" x14ac:dyDescent="0.2">
      <c r="A5" s="42" t="s">
        <v>269</v>
      </c>
      <c r="B5" s="92" t="s">
        <v>1</v>
      </c>
      <c r="C5" s="35"/>
      <c r="D5" s="36"/>
      <c r="E5" s="38" t="s">
        <v>300</v>
      </c>
      <c r="F5" s="38" t="s">
        <v>222</v>
      </c>
      <c r="G5" s="94"/>
      <c r="H5" s="10">
        <f t="shared" ref="H4:H19" si="0">IF(B5="OUI",0,1)</f>
        <v>1</v>
      </c>
    </row>
    <row r="6" spans="1:8" s="10" customFormat="1" ht="31.5" x14ac:dyDescent="0.2">
      <c r="A6" s="42" t="s">
        <v>223</v>
      </c>
      <c r="B6" s="92" t="s">
        <v>1</v>
      </c>
      <c r="C6" s="35"/>
      <c r="D6" s="47"/>
      <c r="E6" s="38" t="s">
        <v>225</v>
      </c>
      <c r="F6" s="38" t="s">
        <v>224</v>
      </c>
      <c r="G6" s="94"/>
      <c r="H6" s="10">
        <f>IF(B6="OUI",0,50)</f>
        <v>50</v>
      </c>
    </row>
    <row r="7" spans="1:8" s="10" customFormat="1" ht="31.5" x14ac:dyDescent="0.2">
      <c r="A7" s="42" t="s">
        <v>228</v>
      </c>
      <c r="B7" s="92" t="s">
        <v>1</v>
      </c>
      <c r="C7" s="35"/>
      <c r="D7" s="47"/>
      <c r="E7" s="38" t="s">
        <v>230</v>
      </c>
      <c r="F7" s="38" t="s">
        <v>229</v>
      </c>
      <c r="G7" s="94"/>
      <c r="H7" s="10">
        <f>IF(B7="OUI",0,50)</f>
        <v>50</v>
      </c>
    </row>
    <row r="8" spans="1:8" s="10" customFormat="1" ht="31.5" x14ac:dyDescent="0.2">
      <c r="A8" s="45" t="s">
        <v>40</v>
      </c>
      <c r="B8" s="92" t="s">
        <v>1</v>
      </c>
      <c r="C8" s="35"/>
      <c r="D8" s="36"/>
      <c r="E8" s="37" t="s">
        <v>87</v>
      </c>
      <c r="F8" s="38" t="s">
        <v>226</v>
      </c>
      <c r="G8" s="94"/>
      <c r="H8" s="10">
        <f t="shared" si="0"/>
        <v>1</v>
      </c>
    </row>
    <row r="9" spans="1:8" s="10" customFormat="1" x14ac:dyDescent="0.2">
      <c r="A9" s="45" t="s">
        <v>42</v>
      </c>
      <c r="B9" s="92" t="s">
        <v>1</v>
      </c>
      <c r="C9" s="35"/>
      <c r="D9" s="36"/>
      <c r="E9" s="37" t="s">
        <v>88</v>
      </c>
      <c r="F9" s="38" t="s">
        <v>227</v>
      </c>
      <c r="G9" s="94"/>
      <c r="H9" s="10">
        <f t="shared" si="0"/>
        <v>1</v>
      </c>
    </row>
    <row r="10" spans="1:8" s="10" customFormat="1" x14ac:dyDescent="0.2">
      <c r="A10" s="45" t="s">
        <v>43</v>
      </c>
      <c r="B10" s="92" t="s">
        <v>1</v>
      </c>
      <c r="C10" s="35"/>
      <c r="D10" s="48"/>
      <c r="E10" s="37" t="s">
        <v>90</v>
      </c>
      <c r="F10" s="38" t="s">
        <v>231</v>
      </c>
      <c r="G10" s="94"/>
      <c r="H10" s="10">
        <f>IF(B10="OUI",0,50)</f>
        <v>50</v>
      </c>
    </row>
    <row r="11" spans="1:8" s="10" customFormat="1" x14ac:dyDescent="0.25">
      <c r="A11" s="75" t="s">
        <v>38</v>
      </c>
      <c r="B11" s="91"/>
      <c r="C11" s="46"/>
      <c r="D11" s="46"/>
      <c r="E11" s="37"/>
      <c r="F11" s="38"/>
      <c r="G11" s="45"/>
      <c r="H11" s="110"/>
    </row>
    <row r="12" spans="1:8" s="10" customFormat="1" ht="31.5" x14ac:dyDescent="0.2">
      <c r="A12" s="45" t="s">
        <v>270</v>
      </c>
      <c r="B12" s="92" t="s">
        <v>1</v>
      </c>
      <c r="C12" s="35"/>
      <c r="D12" s="48"/>
      <c r="E12" s="37" t="s">
        <v>301</v>
      </c>
      <c r="F12" s="38" t="s">
        <v>232</v>
      </c>
      <c r="G12" s="94"/>
      <c r="H12" s="10">
        <f>IF(B12="OUI",0,50)</f>
        <v>50</v>
      </c>
    </row>
    <row r="13" spans="1:8" s="10" customFormat="1" ht="47.25" x14ac:dyDescent="0.2">
      <c r="A13" s="45" t="s">
        <v>271</v>
      </c>
      <c r="B13" s="92" t="s">
        <v>1</v>
      </c>
      <c r="C13" s="35"/>
      <c r="D13" s="36"/>
      <c r="E13" s="37" t="s">
        <v>234</v>
      </c>
      <c r="F13" s="38" t="s">
        <v>235</v>
      </c>
      <c r="G13" s="94"/>
      <c r="H13" s="10">
        <f t="shared" si="0"/>
        <v>1</v>
      </c>
    </row>
    <row r="14" spans="1:8" s="10" customFormat="1" ht="31.5" x14ac:dyDescent="0.2">
      <c r="A14" s="45" t="s">
        <v>272</v>
      </c>
      <c r="B14" s="92" t="s">
        <v>1</v>
      </c>
      <c r="C14" s="35"/>
      <c r="D14" s="48"/>
      <c r="E14" s="37" t="s">
        <v>89</v>
      </c>
      <c r="F14" s="38" t="s">
        <v>233</v>
      </c>
      <c r="G14" s="94"/>
      <c r="H14" s="10">
        <f>IF(B14="OUI",0,50)</f>
        <v>50</v>
      </c>
    </row>
    <row r="15" spans="1:8" s="10" customFormat="1" x14ac:dyDescent="0.2">
      <c r="A15" s="45" t="s">
        <v>39</v>
      </c>
      <c r="B15" s="92" t="s">
        <v>1</v>
      </c>
      <c r="C15" s="35"/>
      <c r="D15" s="48"/>
      <c r="E15" s="37" t="s">
        <v>91</v>
      </c>
      <c r="F15" s="38" t="s">
        <v>236</v>
      </c>
      <c r="G15" s="94"/>
      <c r="H15" s="10">
        <f>IF(B15="OUI",0,50)</f>
        <v>50</v>
      </c>
    </row>
    <row r="16" spans="1:8" s="10" customFormat="1" ht="31.5" x14ac:dyDescent="0.2">
      <c r="A16" s="45" t="s">
        <v>273</v>
      </c>
      <c r="B16" s="92" t="s">
        <v>1</v>
      </c>
      <c r="C16" s="35"/>
      <c r="D16" s="36"/>
      <c r="E16" s="37" t="s">
        <v>302</v>
      </c>
      <c r="F16" s="38" t="s">
        <v>237</v>
      </c>
      <c r="G16" s="94"/>
      <c r="H16" s="10">
        <f t="shared" si="0"/>
        <v>1</v>
      </c>
    </row>
    <row r="17" spans="1:8" s="10" customFormat="1" ht="32.25" thickBot="1" x14ac:dyDescent="0.25">
      <c r="A17" s="42" t="s">
        <v>274</v>
      </c>
      <c r="B17" s="92" t="s">
        <v>1</v>
      </c>
      <c r="C17" s="35"/>
      <c r="D17" s="36"/>
      <c r="E17" s="37" t="s">
        <v>303</v>
      </c>
      <c r="F17" s="38" t="s">
        <v>238</v>
      </c>
      <c r="G17" s="94"/>
      <c r="H17" s="10">
        <f t="shared" si="0"/>
        <v>1</v>
      </c>
    </row>
    <row r="18" spans="1:8" hidden="1" x14ac:dyDescent="0.25">
      <c r="A18" s="78" t="s">
        <v>394</v>
      </c>
      <c r="B18" s="7">
        <f>COUNTIF($B$3:$B$17,"NON")</f>
        <v>14</v>
      </c>
      <c r="C18" s="3"/>
      <c r="H18" s="10">
        <f t="shared" si="0"/>
        <v>1</v>
      </c>
    </row>
    <row r="19" spans="1:8" hidden="1" x14ac:dyDescent="0.25">
      <c r="A19" s="78" t="s">
        <v>395</v>
      </c>
      <c r="B19" s="7">
        <f>COUNTIF($B$3:$B$17,"OUI")</f>
        <v>0</v>
      </c>
      <c r="C19" s="3"/>
      <c r="H19" s="10">
        <f t="shared" si="0"/>
        <v>1</v>
      </c>
    </row>
    <row r="20" spans="1:8" ht="16.5" thickBot="1" x14ac:dyDescent="0.3">
      <c r="A20" s="113" t="s">
        <v>397</v>
      </c>
      <c r="B20" s="103" t="str">
        <f>IF(H20&gt;=50,"RISQUE AGGRAVE",IF(H20=0,"RISQUE MAITRISE","RISQUE MODERE"))</f>
        <v>RISQUE AGGRAVE</v>
      </c>
      <c r="H20" s="1">
        <f>SUM(H4:H17)</f>
        <v>356</v>
      </c>
    </row>
  </sheetData>
  <sheetProtection algorithmName="SHA-512" hashValue="yW9bnByBRF9L8FBCr/ImatnmBPLn+/SP5WsYLL1z78d36gB9DlKt8xpIHU4sIG/ceXZ11piMDpBUVFvTQSnOmw==" saltValue="riXSjbps77G50qhiKG7/Xw==" spinCount="100000" sheet="1" objects="1" scenarios="1" selectLockedCells="1"/>
  <phoneticPr fontId="1" type="noConversion"/>
  <conditionalFormatting sqref="B4">
    <cfRule type="cellIs" dxfId="57" priority="22" operator="equal">
      <formula>"NON"</formula>
    </cfRule>
    <cfRule type="cellIs" dxfId="56" priority="23" operator="equal">
      <formula>"OUI"</formula>
    </cfRule>
  </conditionalFormatting>
  <conditionalFormatting sqref="B6:B7">
    <cfRule type="cellIs" dxfId="55" priority="20" operator="equal">
      <formula>"NON"</formula>
    </cfRule>
    <cfRule type="cellIs" dxfId="54" priority="21" operator="equal">
      <formula>"OUI"</formula>
    </cfRule>
  </conditionalFormatting>
  <conditionalFormatting sqref="B10">
    <cfRule type="cellIs" dxfId="53" priority="18" operator="equal">
      <formula>"NON"</formula>
    </cfRule>
    <cfRule type="cellIs" dxfId="52" priority="19" operator="equal">
      <formula>"OUI"</formula>
    </cfRule>
  </conditionalFormatting>
  <conditionalFormatting sqref="B12">
    <cfRule type="cellIs" dxfId="51" priority="16" operator="equal">
      <formula>"NON"</formula>
    </cfRule>
    <cfRule type="cellIs" dxfId="50" priority="17" operator="equal">
      <formula>"OUI"</formula>
    </cfRule>
  </conditionalFormatting>
  <conditionalFormatting sqref="B14:B15">
    <cfRule type="cellIs" dxfId="49" priority="14" operator="equal">
      <formula>"NON"</formula>
    </cfRule>
    <cfRule type="cellIs" dxfId="48" priority="15" operator="equal">
      <formula>"OUI"</formula>
    </cfRule>
  </conditionalFormatting>
  <conditionalFormatting sqref="B3">
    <cfRule type="cellIs" dxfId="47" priority="12" operator="equal">
      <formula>"NON"</formula>
    </cfRule>
    <cfRule type="cellIs" dxfId="46" priority="13" operator="equal">
      <formula>"OUI"</formula>
    </cfRule>
  </conditionalFormatting>
  <conditionalFormatting sqref="B5">
    <cfRule type="cellIs" dxfId="45" priority="10" operator="equal">
      <formula>"NON"</formula>
    </cfRule>
    <cfRule type="cellIs" dxfId="44" priority="11" operator="equal">
      <formula>"OUI"</formula>
    </cfRule>
  </conditionalFormatting>
  <conditionalFormatting sqref="B8:B9">
    <cfRule type="cellIs" dxfId="43" priority="8" operator="equal">
      <formula>"NON"</formula>
    </cfRule>
    <cfRule type="cellIs" dxfId="42" priority="9" operator="equal">
      <formula>"OUI"</formula>
    </cfRule>
  </conditionalFormatting>
  <conditionalFormatting sqref="B13">
    <cfRule type="cellIs" dxfId="41" priority="6" operator="equal">
      <formula>"NON"</formula>
    </cfRule>
    <cfRule type="cellIs" dxfId="40" priority="7" operator="equal">
      <formula>"OUI"</formula>
    </cfRule>
  </conditionalFormatting>
  <conditionalFormatting sqref="B16:B17">
    <cfRule type="cellIs" dxfId="39" priority="4" operator="equal">
      <formula>"NON"</formula>
    </cfRule>
    <cfRule type="cellIs" dxfId="38" priority="5" operator="equal">
      <formula>"OUI"</formula>
    </cfRule>
  </conditionalFormatting>
  <conditionalFormatting sqref="B20">
    <cfRule type="containsText" dxfId="37" priority="1" operator="containsText" text="MAITRISE">
      <formula>NOT(ISERROR(SEARCH("MAITRISE",B20)))</formula>
    </cfRule>
    <cfRule type="containsText" dxfId="36" priority="2" operator="containsText" text="MODERE">
      <formula>NOT(ISERROR(SEARCH("MODERE",B20)))</formula>
    </cfRule>
    <cfRule type="containsText" dxfId="35" priority="3" operator="containsText" text="AGGRAVE">
      <formula>NOT(ISERROR(SEARCH("AGGRAVE",B20)))</formula>
    </cfRule>
  </conditionalFormatting>
  <pageMargins left="0.78740157499999996" right="0.78740157499999996" top="0.984251969" bottom="0.984251969" header="0.4921259845" footer="0.4921259845"/>
  <pageSetup paperSize="9" scale="65"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2E38F36-89A2-4B5C-9FC0-8122C08BD966}">
          <x14:formula1>
            <xm:f>Feuil1!$A$2:$A$3</xm:f>
          </x14:formula1>
          <xm:sqref>B3:B10 B12:B17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Présentation</vt:lpstr>
      <vt:lpstr>Agent comptable</vt:lpstr>
      <vt:lpstr>Organisation</vt:lpstr>
      <vt:lpstr>Recouvrement</vt:lpstr>
      <vt:lpstr>Paiements</vt:lpstr>
      <vt:lpstr>Trésor</vt:lpstr>
      <vt:lpstr>Patrimoine</vt:lpstr>
      <vt:lpstr>Stocks</vt:lpstr>
      <vt:lpstr>Régies</vt:lpstr>
      <vt:lpstr>Payes</vt:lpstr>
      <vt:lpstr>Comptabilité générale</vt:lpstr>
      <vt:lpstr>TVA</vt:lpstr>
      <vt:lpstr>Organigramme fonctionnel</vt:lpstr>
      <vt:lpstr>Feuil1</vt:lpstr>
      <vt:lpstr>Feuil2</vt:lpstr>
    </vt:vector>
  </TitlesOfParts>
  <Company>maaf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nathalie.joyeux;Véronique WOZNIAK</dc:creator>
  <cp:keywords>N2026j</cp:keywords>
  <cp:lastModifiedBy>Véronique WOZNIAK</cp:lastModifiedBy>
  <cp:lastPrinted>2017-04-25T11:57:12Z</cp:lastPrinted>
  <dcterms:created xsi:type="dcterms:W3CDTF">2017-02-20T09:24:22Z</dcterms:created>
  <dcterms:modified xsi:type="dcterms:W3CDTF">2026-03-23T21:37:10Z</dcterms:modified>
</cp:coreProperties>
</file>