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2240" windowHeight="8505" tabRatio="652" activeTab="0"/>
  </bookViews>
  <sheets>
    <sheet name="Notice explicative" sheetId="1" r:id="rId1"/>
    <sheet name="ORDO" sheetId="2" r:id="rId2"/>
    <sheet name="Organisation" sheetId="3" r:id="rId3"/>
    <sheet name="Budget" sheetId="4" r:id="rId4"/>
    <sheet name="Dépenses" sheetId="5" r:id="rId5"/>
    <sheet name="Recettes" sheetId="6" r:id="rId6"/>
    <sheet name="Patrimoine" sheetId="7" r:id="rId7"/>
    <sheet name="Stocks" sheetId="8" r:id="rId8"/>
    <sheet name="Régies" sheetId="9" r:id="rId9"/>
    <sheet name="Personnels_budget" sheetId="10" r:id="rId10"/>
    <sheet name="Voyages d'études" sheetId="11" r:id="rId11"/>
    <sheet name="Organigramme_fonctionnel" sheetId="12" r:id="rId12"/>
    <sheet name="Feuil1" sheetId="13" state="hidden" r:id="rId13"/>
  </sheets>
  <definedNames>
    <definedName name="_xlnm._FilterDatabase" localSheetId="11" hidden="1">'Organigramme_fonctionnel'!$B$4:$E$4</definedName>
    <definedName name="LISTE">'Feuil1'!$A$1:$A$2</definedName>
    <definedName name="_xlnm.Print_Area" localSheetId="4">'Dépenses'!$A$1:$G$16</definedName>
    <definedName name="_xlnm.Print_Area" localSheetId="1">'ORDO'!$B$2:$H$17</definedName>
    <definedName name="_xlnm.Print_Area" localSheetId="11">'Organigramme_fonctionnel'!$A$1:$E$70</definedName>
    <definedName name="_xlnm.Print_Area" localSheetId="2">'Organisation'!$A$1:$G$16</definedName>
    <definedName name="_xlnm.Print_Area" localSheetId="6">'Patrimoine'!$A$1:$G$16</definedName>
    <definedName name="_xlnm.Print_Area" localSheetId="9">'Personnels_budget'!$A$1:$G$18</definedName>
    <definedName name="_xlnm.Print_Area" localSheetId="5">'Recettes'!$A$1:$G$13</definedName>
    <definedName name="_xlnm.Print_Area" localSheetId="8">'Régies'!$A$1:$G$18</definedName>
    <definedName name="_xlnm.Print_Area" localSheetId="7">'Stocks'!$A$1:$G$9</definedName>
    <definedName name="_xlnm.Print_Area" localSheetId="10">'Voyages d''études'!$A$1:$G$18</definedName>
  </definedNames>
  <calcPr fullCalcOnLoad="1"/>
</workbook>
</file>

<file path=xl/sharedStrings.xml><?xml version="1.0" encoding="utf-8"?>
<sst xmlns="http://schemas.openxmlformats.org/spreadsheetml/2006/main" count="489" uniqueCount="265">
  <si>
    <t>Les délégations de signature sont-elles formalisées ?</t>
  </si>
  <si>
    <t>LES DELEGATIONS</t>
  </si>
  <si>
    <t>OUI</t>
  </si>
  <si>
    <t>NON</t>
  </si>
  <si>
    <t>Les délégations de signature sont-elles connues de l'agent comptable ?</t>
  </si>
  <si>
    <t>LA CONTINUITE DU SERVICE</t>
  </si>
  <si>
    <t>Existe-t-il un organigramme fonctionnel du service de la comptabilité de l'ordonnateur ?</t>
  </si>
  <si>
    <t>La suppléance effective des agents est-elle prévue ?</t>
  </si>
  <si>
    <t>Dans les 5 dernières années, tous les agents ont-ils bénéficié d'une formation comptable (réglementation, logiciel,…) ?</t>
  </si>
  <si>
    <t>LA PREVISION BUDGETAIRE</t>
  </si>
  <si>
    <t>Le budget initial et ses modifications font-ils l'objet d'une préparation concertée avec les différents acteurs concernés ?</t>
  </si>
  <si>
    <t>Les administrateurs sont-ils destinataires d'une note synthétique d'orientation générale du projet de budget ?</t>
  </si>
  <si>
    <t>LE SUIVI DE L'EXECUTION BUDGETAIRE</t>
  </si>
  <si>
    <t>L'harmonisation des pratiques budgétaires est-elle vérifiée ?</t>
  </si>
  <si>
    <t>La collaboration avec l'agent comptable est-elle structurée ?</t>
  </si>
  <si>
    <t>Le secrétaire général effectue-t-il une analyse en continu du budget ?</t>
  </si>
  <si>
    <t>L'ENGAGEMENT</t>
  </si>
  <si>
    <t>Chaque commande fait-elle l'objet d'un engagement comptable ?</t>
  </si>
  <si>
    <t>Toutes les commandes sont-elles signées par l'ordonnateur ou son délégué ?</t>
  </si>
  <si>
    <t>Les commandes ne sont-elles engagées qu'en cas de crédits disponibles ?</t>
  </si>
  <si>
    <t>LIQUIDATION/MANDATEMENT</t>
  </si>
  <si>
    <t>Le service fait est-il matériellement attesté avant liquidation et mandatement ?</t>
  </si>
  <si>
    <t>Toutes les commandes sont-elles formalisées (bons de commande,...) ?</t>
  </si>
  <si>
    <t>Les mandats font-ils l'objet d'un contrôle par un agent différent de celui qui a saisi la liquidation  ?</t>
  </si>
  <si>
    <t>Les pièces justificatives sont-elles transmises à l'appui de chaque mandat ?</t>
  </si>
  <si>
    <t>L'exécution budgétaire par centre fait-elle l'objet d'un suivi périodique régulier ?</t>
  </si>
  <si>
    <t>LIQUIDATION DES RECETTES</t>
  </si>
  <si>
    <t xml:space="preserve">LA SITUATION DES RECETTES </t>
  </si>
  <si>
    <t>La fin de l'exercice est-elle organisée pour tous les centres de l'EPLEFPA en concertation avec l'agent comptable ?</t>
  </si>
  <si>
    <t>Les charges à payer sont-elles constatées en fin d'exercice ?</t>
  </si>
  <si>
    <t>Les tarifs des prestations servies par l'établissement sont-ils soumis au vote du conseil d'administration ?</t>
  </si>
  <si>
    <t>Les recettes sont-elles liquidées dès que les droits sont acquis (tarifs, décision de justice, notification de subvention, contrats,….) ?</t>
  </si>
  <si>
    <t>Les produits à recevoir sont-ils constatés en fin d'exercice ?</t>
  </si>
  <si>
    <t>Un état de l'actif est-il produit chaque année ?</t>
  </si>
  <si>
    <t>Existe-t-il un inventaire physique des biens de l'établissement ?</t>
  </si>
  <si>
    <t>Le conseil d'administration a-t-il fixé les durées d'amortissement des biens de l'inventaire ?</t>
  </si>
  <si>
    <t>L'inventaire comptable est-il régulièrement rapproché de l'inventaire physique ?</t>
  </si>
  <si>
    <t>Le plan d'amortissement est-il établi à compter de la date de mise en service du bien immobilisé ?</t>
  </si>
  <si>
    <t>Les comptes 23 (immobilisations en cours) sont-ils régulièrement soldés ?</t>
  </si>
  <si>
    <t>Existe-t-il une gestion informatisée des stocks ?</t>
  </si>
  <si>
    <t>La sécurité physique des stocks est-elle assurée ?</t>
  </si>
  <si>
    <t>La commission d'inventaire est-elle régulièrement réunie ?</t>
  </si>
  <si>
    <t>SUIVI DES REGIES</t>
  </si>
  <si>
    <t>ORGANISATION DES REGIES</t>
  </si>
  <si>
    <t>Les mandats et les titres sont-ils émis de façon fluide en cours d'exercice ?</t>
  </si>
  <si>
    <t>Existe-t-il un dossier centralisé à jour des régies de l'EPLEFPA ?</t>
  </si>
  <si>
    <t>Les décisions de nomination des régisseurs et suppléants sont-elles formalisées ?</t>
  </si>
  <si>
    <t>Le fonctionnement et la comptabilité des régies sont-ils formalisés ?</t>
  </si>
  <si>
    <t>Les pièces justificatives sont-elles présentées à l'agent comptable ?</t>
  </si>
  <si>
    <t xml:space="preserve">Existe-t-il des contrôles sur place et sur pièces de la régie effectués par l'ordonnateur ? </t>
  </si>
  <si>
    <t>GENERALITES</t>
  </si>
  <si>
    <t>RECETTES</t>
  </si>
  <si>
    <t>DEPENSES</t>
  </si>
  <si>
    <t>Organisation</t>
  </si>
  <si>
    <t>Budget</t>
  </si>
  <si>
    <t>Dépenses</t>
  </si>
  <si>
    <t>Recettes</t>
  </si>
  <si>
    <t>Patrimoine</t>
  </si>
  <si>
    <t>Stocks</t>
  </si>
  <si>
    <t>Régies</t>
  </si>
  <si>
    <t xml:space="preserve">ORGANISATION </t>
  </si>
  <si>
    <t>La suppléance effective des agents chargés du mandatement des payes est-elle prévue ?</t>
  </si>
  <si>
    <t>Les vacations et les heures supplémentaires font-elles l'objet d'une attestation de service fait avant mandatement ?</t>
  </si>
  <si>
    <t>MANDATEMENT DES REMUNERATIONS</t>
  </si>
  <si>
    <t>La prise en charge des frais de voyages des accompagnateurs est-elle financée par des ressources autres que les contributions des familles ?</t>
  </si>
  <si>
    <t>Conformément à l'arrêté du 25 juillet 2013, l'ordonnateur est-il accrédité auprès l'agent comptable ?</t>
  </si>
  <si>
    <t>délégation</t>
  </si>
  <si>
    <t>_</t>
  </si>
  <si>
    <t>équilibre réel</t>
  </si>
  <si>
    <t>Mots clés Instruction M99</t>
  </si>
  <si>
    <t>note synthétique</t>
  </si>
  <si>
    <t>agent comptable collaborateur</t>
  </si>
  <si>
    <t>secrétaire général</t>
  </si>
  <si>
    <t>engagement comptable</t>
  </si>
  <si>
    <t>bon de commande</t>
  </si>
  <si>
    <t>bon de commande, délégation</t>
  </si>
  <si>
    <t>marchés publics</t>
  </si>
  <si>
    <t>service fait</t>
  </si>
  <si>
    <t>sommes dues</t>
  </si>
  <si>
    <t>pièces justificatives</t>
  </si>
  <si>
    <t>charges à payer, extourne</t>
  </si>
  <si>
    <t>mandats</t>
  </si>
  <si>
    <t>droit acquis</t>
  </si>
  <si>
    <t>émission des titres</t>
  </si>
  <si>
    <t>tarifs</t>
  </si>
  <si>
    <t>produits à recevoir, extourne</t>
  </si>
  <si>
    <t>prérogatives de l'ordonnateur</t>
  </si>
  <si>
    <t>inventaire, comptabilisation des biens</t>
  </si>
  <si>
    <t>durée d'amortissement</t>
  </si>
  <si>
    <t>sortie d'inventaire</t>
  </si>
  <si>
    <t>état de l'actif</t>
  </si>
  <si>
    <t>inventaire comptable</t>
  </si>
  <si>
    <t>départ du plan d'amortissement</t>
  </si>
  <si>
    <t>immobilisations en cours</t>
  </si>
  <si>
    <t>préposés, suivi des stocks</t>
  </si>
  <si>
    <t>commission d'inventaire</t>
  </si>
  <si>
    <t>acte constitutif de la régie</t>
  </si>
  <si>
    <t>nomination du régisseur</t>
  </si>
  <si>
    <t>fonctionnement des régies</t>
  </si>
  <si>
    <t>contrôle des régies</t>
  </si>
  <si>
    <t>sécurité des deniers publics</t>
  </si>
  <si>
    <t>nature des dépenses à payer, nature des recettes à encaisser</t>
  </si>
  <si>
    <t>limitation de l'encaisse, montant maximum de l'avance</t>
  </si>
  <si>
    <t>délai de production des pièces justificatives</t>
  </si>
  <si>
    <t>liste des personnels rétribués</t>
  </si>
  <si>
    <t>constatation du service fait</t>
  </si>
  <si>
    <t>détermination du montant de la dépense, liquidation</t>
  </si>
  <si>
    <t>La permanence des méthodes est-elle vérifiée ?</t>
  </si>
  <si>
    <t>permanence des méthodes</t>
  </si>
  <si>
    <t>financement des voyages</t>
  </si>
  <si>
    <t>dons et legs</t>
  </si>
  <si>
    <t>régie temporaire, régies de voyages</t>
  </si>
  <si>
    <t>carte bancaire</t>
  </si>
  <si>
    <t>reconstitution de l'avance, opérations de fin de mois</t>
  </si>
  <si>
    <t>reconstitution de l'avance, contrôle des régies</t>
  </si>
  <si>
    <t>accréditation des ordonnateurs</t>
  </si>
  <si>
    <t>Le cas échéant, les modalités d'utilisation de la carte bancaire sont elles-clairement définies ?</t>
  </si>
  <si>
    <t>L'établissement a-t-il recours, pour chaque voyage, à une régie temporaire ou à une régie permanente à fonctionnement intermittent ?</t>
  </si>
  <si>
    <t>L'établissement dispose-t-il d'un outil de suivi de la réalisation des conventions/subventions ?</t>
  </si>
  <si>
    <t>L'ordonnateur suit-il des tableaux de bord d'indicateurs financiers pluriannuels ?</t>
  </si>
  <si>
    <t>LE PILOTAGE FINANCIER DE l'EPL</t>
  </si>
  <si>
    <t>Un protocole d'échanges entre centres existe-t-il ?</t>
  </si>
  <si>
    <t>Les factures sont-elles liquidées et mandatées dans des temps compatibles avec le délai réglementaire de paiement ?</t>
  </si>
  <si>
    <t>patrimoine</t>
  </si>
  <si>
    <t>Les décisions de création des régies sont-elles formalisées par des actes constitutifs de régie ?</t>
  </si>
  <si>
    <t>Existe-t-il un calendrier pour la transmission des informations nécessaires au mandatement des payes ?</t>
  </si>
  <si>
    <t>Existe-t-il une procédure harmonisée pour la gestion des congés maladie et des absences ?</t>
  </si>
  <si>
    <t>Chaque voyage d'études fait-il l'objet d'un budget détaillé ?</t>
  </si>
  <si>
    <t>Existe-t-il une prévision annuelle des voyages d'études ?</t>
  </si>
  <si>
    <t>Le conseil d'administration se prononce-t-il chaque année sur le financement des voyages d'études ?</t>
  </si>
  <si>
    <t>Les éventuels dons font-ils l'objet d'un acte du conseil d'administration pour leur acceptation ou leur refus ?</t>
  </si>
  <si>
    <t>gestion de fait</t>
  </si>
  <si>
    <t>Les décisions de création des éventuelles régies temporaires sont-elles formalisées par des actes constitutifs de régie ?</t>
  </si>
  <si>
    <t>Les décisions de nomination des régisseurs temporaires sur une régie permanente sont-elles formalisées ?</t>
  </si>
  <si>
    <t>Les deniers sont-ils conservés de manière sécurisée (armoire forte, locaux sous clé,…) ?</t>
  </si>
  <si>
    <t>La déclaration unique d'embauche est-elle réalisée en temps ?</t>
  </si>
  <si>
    <t>création de l'emploi</t>
  </si>
  <si>
    <t>parallélisme des compétences</t>
  </si>
  <si>
    <t>Voyage d'études</t>
  </si>
  <si>
    <t>BUDGET</t>
  </si>
  <si>
    <t>PATRIMOINE</t>
  </si>
  <si>
    <t>STOCKS</t>
  </si>
  <si>
    <t>REGIES</t>
  </si>
  <si>
    <t>VOYAGES D'ETUDES</t>
  </si>
  <si>
    <t>ORGANISATION DE L'ORDONNATEUR</t>
  </si>
  <si>
    <t>L'équilibre réel est-il vérifié à l'appui du budget et des décisions modificatives ?</t>
  </si>
  <si>
    <t>Existe-t-il des procédures pour l'achat public ?</t>
  </si>
  <si>
    <t>Existe-t-il une procédure de traitement des messages d'alerte dans COCWINELLE ?</t>
  </si>
  <si>
    <t>Existe-t-il une procédure de traitement des suspensions et des rejets émis par l'agent comptable ?</t>
  </si>
  <si>
    <t>L'ordonnateur, ou ses services, exerce-t-il un contrôle sur les ordres de recettes ?</t>
  </si>
  <si>
    <t>agent comptable collaborateur, recettes à classer</t>
  </si>
  <si>
    <t>La comptabilité des stocks est-elle tenue dans l'établissement ?</t>
  </si>
  <si>
    <t>Des préposés à la comptabilité des stocks ont-ils été formellement désignés par l'ordonnateur ?</t>
  </si>
  <si>
    <t>comptabilité auxiliaire, suivi des stocks</t>
  </si>
  <si>
    <t>S'il existe des mandataires, leur désignation est-elle formalisée ?</t>
  </si>
  <si>
    <t>Existe-t-il une délibération pour tout emploi créé dans l'EPL ?</t>
  </si>
  <si>
    <t>Le tableau des emplois est-il présenté en conseil d'administration ?</t>
  </si>
  <si>
    <t>Existe-t-il un suivi administratif des contrats de travail dans l'EPL (renouvellements, transformations en CDI, fins de contrat,…)</t>
  </si>
  <si>
    <t>PERSONNELS REMUNERES SUR BUDGET</t>
  </si>
  <si>
    <t>Le budget de l'établissement prend-il en charge la totalité des dépenses obligatoires ?</t>
  </si>
  <si>
    <t>Personnels budget</t>
  </si>
  <si>
    <t>Fiches de poste</t>
  </si>
  <si>
    <t>SECURITE</t>
  </si>
  <si>
    <t>PERSONNELS SUR BUDGET</t>
  </si>
  <si>
    <t>Contrôle des mandats</t>
  </si>
  <si>
    <t>Vérification des pièces justificatives</t>
  </si>
  <si>
    <t>Suivi des suspensions et des rejets</t>
  </si>
  <si>
    <t>Contrôle des ordres de recettes</t>
  </si>
  <si>
    <t>Constatation des charges à payer en fin d'exercice</t>
  </si>
  <si>
    <t>Suivi des comptes de tiers</t>
  </si>
  <si>
    <t>Suivi des décisions de création et arrêtés de nomination</t>
  </si>
  <si>
    <t>Vérification de la nature des dépenses et des recettes prévues</t>
  </si>
  <si>
    <t>Vérification du plafond d'encaisse et d'avance autorisé</t>
  </si>
  <si>
    <t>Etablissement des mandats et des titres</t>
  </si>
  <si>
    <t>Vérification de l'équilibre réel</t>
  </si>
  <si>
    <t>Suivi des amortissements</t>
  </si>
  <si>
    <t>Tenue des stocks</t>
  </si>
  <si>
    <t>Protection des régies</t>
  </si>
  <si>
    <t>Protection des stocks</t>
  </si>
  <si>
    <t>Vérification de l'attestation du service fait avant mandatement</t>
  </si>
  <si>
    <t>ORGANIGRAMME FONCTIONNEL : 
Détermination des opérations et des agents en charge selon leur fiche de poste</t>
  </si>
  <si>
    <t>A déterminer</t>
  </si>
  <si>
    <t>Nom(s) agent(s) titulaire(s) et centre constitutif</t>
  </si>
  <si>
    <t>Nom(s) agent(s) suppléant(s) et centre constitutif</t>
  </si>
  <si>
    <t>L'ordonnateur dispose-t-il d'un plan de trésorerie prévisionnel élaboré en concertation avec l'agent comptable ?</t>
  </si>
  <si>
    <t>Le conseil d'administration se prononce-t-il systématiquement pour toute opération liée aux sorties de patrimoine ?</t>
  </si>
  <si>
    <t>Les sorties des biens de l'inventaire sont-elles opérées régulièrement en lien avec l'agent comptable ?</t>
  </si>
  <si>
    <t>Existe-t-il une procédure formalisée de renseignement des fiches d'immobilisation ?</t>
  </si>
  <si>
    <t>fiche d'immobilisation</t>
  </si>
  <si>
    <t>Existe-t-il des contrats de travail à jour pour tout salarié rémunéré sur budget de l'EPL ?</t>
  </si>
  <si>
    <t>Existe-t-il une délibération pour l'allocation des régimes indemnitaires ?</t>
  </si>
  <si>
    <t>Existe-t-il une délibération pour la détermination des taux de vacations et des heures supplémentaires ?</t>
  </si>
  <si>
    <t>encaissements en numéraire</t>
  </si>
  <si>
    <t>création de l'emploi, vacataires</t>
  </si>
  <si>
    <t>Existe-t-il un dispositif de traitement des anomalies ?</t>
  </si>
  <si>
    <t>Les dépenses du régisseur d'avances sont-elles contrôlées par l'agent comptable avant mandatement ?</t>
  </si>
  <si>
    <t>Les régisseurs temporaires et leurs suppléants sont-ils nommés après accord de l'agent comptable ?</t>
  </si>
  <si>
    <t>Les régisseurs, suppléants et mandataires sont-ils nommés après accord de l'agent comptable ?</t>
  </si>
  <si>
    <t>Le seuil d'encaissement numéraire de 300 € est-il respecté ?</t>
  </si>
  <si>
    <t>LOGEMENTS DE FONCTION</t>
  </si>
  <si>
    <t>L'évaluation des prestations accessoires est-elle suivie et formalisée ?</t>
  </si>
  <si>
    <t>Tout dépassement du montant alloué des prestations accessoires, fait-il systématiquement l'objet d'une opération budgétaire ?</t>
  </si>
  <si>
    <t>concessions de logement</t>
  </si>
  <si>
    <t>GESTION DES IMMOBILISATIONS</t>
  </si>
  <si>
    <t>Un compte-rendu financier est-il présenté à l'issue de chaque voyage d'études ?</t>
  </si>
  <si>
    <t>L'émission des titres est-elle régulière et fluide tout au long de l'année ?</t>
  </si>
  <si>
    <t>Le recouvrement des créances est-il régulièrement évoqué avec l'agent comptable et examiné par l'équipe de direction ?</t>
  </si>
  <si>
    <t>Le niveau des recettes à classer est-il régulièrement évoqué avec l'agent comptable et examiné par l'équipe de direction ?</t>
  </si>
  <si>
    <t>Les régisseurs ou mandataires sont-ils les seules personnes qui manipulent des deniers publics ?</t>
  </si>
  <si>
    <t>Engagement comptable</t>
  </si>
  <si>
    <t>Attestation du service fait</t>
  </si>
  <si>
    <t>Liquidation</t>
  </si>
  <si>
    <t>Suivi de CHORUS PRO</t>
  </si>
  <si>
    <t>Liquidation des payes</t>
  </si>
  <si>
    <t>Suivi des charges communes</t>
  </si>
  <si>
    <t>Constatation des droits acquis</t>
  </si>
  <si>
    <t>Saisie des fiches d'immobilisations</t>
  </si>
  <si>
    <t>Contrôle sur place des régies</t>
  </si>
  <si>
    <t>Gestion de l'encaissement</t>
  </si>
  <si>
    <t>Gestion du décaissement</t>
  </si>
  <si>
    <t>Suivi régulier de l'exécution budgétaire</t>
  </si>
  <si>
    <t>Détermination des CAP et des PAR</t>
  </si>
  <si>
    <t>Préparation des sorties d'inventaire</t>
  </si>
  <si>
    <t>Contrôle des stocks</t>
  </si>
  <si>
    <t>Réalisation de l'inventaire</t>
  </si>
  <si>
    <t>Suivi des prestations accessoires</t>
  </si>
  <si>
    <t>Suivi des concessions de logement</t>
  </si>
  <si>
    <t>Suivi des comptes 23</t>
  </si>
  <si>
    <t>Codes des coffres et clefs</t>
  </si>
  <si>
    <t>Suivi des absences (maladies, autorisations d'absence,…)</t>
  </si>
  <si>
    <t>Recueil et suivi des contrats de travail</t>
  </si>
  <si>
    <t xml:space="preserve">Organigramme fonctionnel </t>
  </si>
  <si>
    <t>Transmission des DUE</t>
  </si>
  <si>
    <t>Vérifications de la disponibilité des crédits</t>
  </si>
  <si>
    <t>Saisie des coordonnées des tiers</t>
  </si>
  <si>
    <t>Vérification du fondement juridique des recettes</t>
  </si>
  <si>
    <t>Ecritures de fin d'exercice</t>
  </si>
  <si>
    <t>Sécurité informatique et gestion des mots de passe</t>
  </si>
  <si>
    <t>9 onglets</t>
  </si>
  <si>
    <t>Nombre de questions</t>
  </si>
  <si>
    <t>Dépouillement</t>
  </si>
  <si>
    <t>Nombre de réponse(s) négative(s)</t>
  </si>
  <si>
    <t>TOTAL</t>
  </si>
  <si>
    <t>Le niveau des recettes prévisionnelles est-il régulièrement examiné en équipe de direction ?</t>
  </si>
  <si>
    <t>évaluation des stocks</t>
  </si>
  <si>
    <t>mandataires</t>
  </si>
  <si>
    <t>Les stocks produits par l'exploitation et l'atelier technologique sont-ils comptabilisés à leur coût de production ?</t>
  </si>
  <si>
    <t>Existe-t-il des fiches de procédure à jour ?</t>
  </si>
  <si>
    <t>Les notifications de subvention sont-elles jointes aux ordres de recettes ?</t>
  </si>
  <si>
    <t>Les titres de recettes concernant les logements attribués en convention d'occupation précaire ou en application d'une convention collective sont-ils régulièrement émis ?</t>
  </si>
  <si>
    <t>Les plafonds d'encaisses et d'avances autorisés sont-ils respectés?</t>
  </si>
  <si>
    <t>La nature des dépenses et des recettes prévue est-elle respectée ?</t>
  </si>
  <si>
    <t>Les pièces justificatives sont-elles transmises en temps au service comptable pour les nouveaux contrats et les modifications de contrat ?</t>
  </si>
  <si>
    <t>La conformité des mandatements aux contrats et aux conditions d'emploi est-elle vérifiée ?</t>
  </si>
  <si>
    <t>Recueil des délibérations du CA (tarifs de vacation, créations d'emploi, modifications,...)</t>
  </si>
  <si>
    <t>Nombre d'items non complétés</t>
  </si>
  <si>
    <t>NOMBRE TOTAL D'ITEMS NON COMPLETES</t>
  </si>
  <si>
    <t>Observations</t>
  </si>
  <si>
    <t>Sélectionner OUI ou NON</t>
  </si>
  <si>
    <t>Nombre de réponse(s) positive(s)</t>
  </si>
  <si>
    <t>Filtre</t>
  </si>
  <si>
    <t>Nombre d'items vides concernant l'indication d'au moins un nom d'agent titulaire et centre constitutif</t>
  </si>
  <si>
    <t>Nombre d'items vides concernant l'indication d'au moins un nom d'agent suppléant et centre constitutif</t>
  </si>
  <si>
    <t>Total -</t>
  </si>
  <si>
    <t>Y a-t-il des contrôles physiques, périodiques et formalisés des stocks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</si>
</sst>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0"/>
      <name val="Arial"/>
      <family val="0"/>
    </font>
    <font>
      <sz val="11"/>
      <color indexed="8"/>
      <name val="Calibri"/>
      <family val="2"/>
    </font>
    <font>
      <sz val="8"/>
      <name val="Arial"/>
      <family val="0"/>
    </font>
    <font>
      <sz val="12"/>
      <name val="Times New Roman"/>
      <family val="1"/>
    </font>
    <font>
      <b/>
      <sz val="12"/>
      <name val="Times New Roman"/>
      <family val="1"/>
    </font>
    <font>
      <sz val="12"/>
      <color indexed="51"/>
      <name val="Times New Roman"/>
      <family val="1"/>
    </font>
    <font>
      <sz val="12"/>
      <color indexed="12"/>
      <name val="Times New Roman"/>
      <family val="1"/>
    </font>
    <font>
      <sz val="11"/>
      <name val="Times New Roman"/>
      <family val="1"/>
    </font>
    <font>
      <b/>
      <sz val="10"/>
      <color indexed="10"/>
      <name val="Times New Roman"/>
      <family val="1"/>
    </font>
    <font>
      <b/>
      <sz val="14"/>
      <name val="Times New Roman"/>
      <family val="1"/>
    </font>
    <font>
      <sz val="11"/>
      <name val="Calibri"/>
      <family val="2"/>
    </font>
    <font>
      <b/>
      <sz val="16"/>
      <name val="Times New Roman"/>
      <family val="1"/>
    </font>
    <font>
      <sz val="16"/>
      <name val="Times New Roman"/>
      <family val="1"/>
    </font>
    <font>
      <b/>
      <i/>
      <sz val="12"/>
      <name val="Times New Roman"/>
      <family val="1"/>
    </font>
    <font>
      <i/>
      <sz val="12"/>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8"/>
      <name val="Calibri"/>
      <family val="0"/>
    </font>
    <font>
      <b/>
      <sz val="16"/>
      <color indexed="63"/>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11"/>
        <bgColor indexed="64"/>
      </patternFill>
    </fill>
    <fill>
      <patternFill patternType="solid">
        <fgColor indexed="51"/>
        <bgColor indexed="64"/>
      </patternFill>
    </fill>
    <fill>
      <patternFill patternType="solid">
        <fgColor indexed="10"/>
        <bgColor indexed="64"/>
      </patternFill>
    </fill>
    <fill>
      <patternFill patternType="solid">
        <fgColor theme="0" tint="-0.24997000396251678"/>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5" fillId="0" borderId="0" xfId="0" applyFont="1" applyFill="1" applyAlignment="1">
      <alignment vertical="center"/>
    </xf>
    <xf numFmtId="0" fontId="3" fillId="0" borderId="0" xfId="0" applyFont="1" applyFill="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xf>
    <xf numFmtId="0" fontId="11" fillId="0" borderId="0" xfId="0" applyFont="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vertical="center"/>
    </xf>
    <xf numFmtId="0" fontId="13" fillId="33" borderId="10"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right"/>
    </xf>
    <xf numFmtId="0" fontId="13" fillId="33" borderId="10" xfId="0" applyFont="1" applyFill="1" applyBorder="1" applyAlignment="1">
      <alignment vertical="center"/>
    </xf>
    <xf numFmtId="0" fontId="13" fillId="33" borderId="10" xfId="0" applyFont="1" applyFill="1" applyBorder="1" applyAlignment="1">
      <alignment horizontal="center" vertical="center"/>
    </xf>
    <xf numFmtId="0" fontId="3" fillId="0" borderId="10" xfId="0" applyFont="1" applyBorder="1" applyAlignment="1" applyProtection="1">
      <alignment vertical="center"/>
      <protection locked="0"/>
    </xf>
    <xf numFmtId="0" fontId="14" fillId="33" borderId="10" xfId="0" applyFont="1" applyFill="1" applyBorder="1" applyAlignment="1">
      <alignment vertical="center"/>
    </xf>
    <xf numFmtId="0" fontId="3" fillId="0" borderId="10" xfId="0" applyFont="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9"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vertical="center" wrapText="1"/>
    </xf>
    <xf numFmtId="0" fontId="3" fillId="34" borderId="10" xfId="0" applyFont="1" applyFill="1" applyBorder="1" applyAlignment="1">
      <alignment horizontal="center" vertical="center"/>
    </xf>
    <xf numFmtId="0" fontId="3" fillId="35" borderId="10" xfId="0" applyFont="1" applyFill="1" applyBorder="1" applyAlignment="1">
      <alignment horizontal="center" vertical="center"/>
    </xf>
    <xf numFmtId="0" fontId="3" fillId="36" borderId="10" xfId="0" applyFont="1" applyFill="1" applyBorder="1" applyAlignment="1">
      <alignment horizontal="center" vertical="center"/>
    </xf>
    <xf numFmtId="0" fontId="7" fillId="0" borderId="10" xfId="0" applyFont="1" applyFill="1" applyBorder="1" applyAlignment="1">
      <alignment vertical="center" wrapText="1"/>
    </xf>
    <xf numFmtId="0" fontId="3" fillId="0" borderId="10" xfId="0" applyFont="1" applyFill="1" applyBorder="1" applyAlignment="1">
      <alignment horizontal="center"/>
    </xf>
    <xf numFmtId="0" fontId="3" fillId="0" borderId="10" xfId="0" applyFont="1" applyFill="1" applyBorder="1" applyAlignment="1">
      <alignment vertical="center" wrapText="1"/>
    </xf>
    <xf numFmtId="0" fontId="3" fillId="34" borderId="10" xfId="0" applyFont="1" applyFill="1" applyBorder="1" applyAlignment="1">
      <alignment horizontal="center"/>
    </xf>
    <xf numFmtId="0" fontId="3" fillId="36" borderId="10" xfId="0" applyFont="1" applyFill="1" applyBorder="1" applyAlignment="1">
      <alignment horizontal="center"/>
    </xf>
    <xf numFmtId="0" fontId="3" fillId="35" borderId="10" xfId="0" applyFont="1" applyFill="1" applyBorder="1" applyAlignment="1">
      <alignment horizontal="center"/>
    </xf>
    <xf numFmtId="0" fontId="3"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9" fillId="0" borderId="11" xfId="0"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xf>
    <xf numFmtId="0" fontId="11" fillId="37" borderId="10" xfId="0" applyFont="1" applyFill="1" applyBorder="1" applyAlignment="1">
      <alignment horizontal="center"/>
    </xf>
    <xf numFmtId="0" fontId="11" fillId="38" borderId="10" xfId="0" applyFont="1" applyFill="1" applyBorder="1" applyAlignment="1">
      <alignment/>
    </xf>
    <xf numFmtId="0" fontId="4" fillId="33" borderId="10" xfId="0" applyFont="1" applyFill="1" applyBorder="1" applyAlignment="1" applyProtection="1">
      <alignment horizontal="center" vertical="center"/>
      <protection locked="0"/>
    </xf>
    <xf numFmtId="0" fontId="11" fillId="0" borderId="10" xfId="0" applyFont="1" applyFill="1" applyBorder="1" applyAlignment="1">
      <alignment horizontal="center" vertical="center"/>
    </xf>
    <xf numFmtId="0" fontId="11" fillId="0" borderId="10" xfId="0" applyFont="1" applyBorder="1" applyAlignment="1">
      <alignment horizontal="center" vertical="center"/>
    </xf>
    <xf numFmtId="0" fontId="0" fillId="0" borderId="0" xfId="0" applyFont="1" applyAlignment="1">
      <alignment/>
    </xf>
    <xf numFmtId="0" fontId="10"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10" fillId="0" borderId="10" xfId="0" applyFont="1" applyBorder="1" applyAlignment="1">
      <alignment/>
    </xf>
    <xf numFmtId="0" fontId="3" fillId="34" borderId="10" xfId="0" applyFont="1" applyFill="1" applyBorder="1" applyAlignment="1">
      <alignment vertical="center"/>
    </xf>
    <xf numFmtId="0" fontId="3" fillId="36" borderId="10" xfId="0" applyFont="1" applyFill="1" applyBorder="1" applyAlignment="1">
      <alignment vertical="center"/>
    </xf>
    <xf numFmtId="0" fontId="3" fillId="35" borderId="10" xfId="0" applyFont="1" applyFill="1" applyBorder="1" applyAlignment="1">
      <alignment vertical="center"/>
    </xf>
    <xf numFmtId="0" fontId="5" fillId="35" borderId="10" xfId="0" applyFont="1" applyFill="1" applyBorder="1" applyAlignment="1">
      <alignment vertical="center"/>
    </xf>
    <xf numFmtId="0" fontId="5" fillId="36" borderId="10" xfId="0" applyFont="1" applyFill="1" applyBorder="1" applyAlignment="1">
      <alignment vertical="center"/>
    </xf>
    <xf numFmtId="0" fontId="8" fillId="35" borderId="10" xfId="0" applyFont="1" applyFill="1" applyBorder="1" applyAlignment="1">
      <alignment vertical="center"/>
    </xf>
    <xf numFmtId="0" fontId="8" fillId="36" borderId="10" xfId="0" applyFont="1" applyFill="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4" fillId="0" borderId="10" xfId="0" applyFont="1" applyBorder="1" applyAlignment="1">
      <alignment horizontal="center"/>
    </xf>
    <xf numFmtId="0" fontId="3" fillId="0" borderId="0" xfId="0" applyFont="1" applyFill="1" applyBorder="1" applyAlignment="1">
      <alignment horizontal="right" vertical="center" wrapText="1"/>
    </xf>
    <xf numFmtId="0" fontId="15"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protection locked="0"/>
    </xf>
    <xf numFmtId="0" fontId="3" fillId="0" borderId="10" xfId="0" applyFont="1" applyBorder="1" applyAlignment="1">
      <alignment horizontal="left" vertical="center" wrapText="1"/>
    </xf>
    <xf numFmtId="0" fontId="3" fillId="0" borderId="10" xfId="0" applyFont="1" applyBorder="1" applyAlignment="1" applyProtection="1">
      <alignment horizontal="left" wrapText="1"/>
      <protection locked="0"/>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10" xfId="0" applyFont="1" applyBorder="1" applyAlignment="1">
      <alignment horizontal="center" vertical="center"/>
    </xf>
    <xf numFmtId="0" fontId="12" fillId="0" borderId="10" xfId="0" applyFont="1" applyBorder="1" applyAlignment="1">
      <alignment vertical="center"/>
    </xf>
    <xf numFmtId="0" fontId="4" fillId="0" borderId="10" xfId="0" applyFont="1" applyBorder="1" applyAlignment="1">
      <alignment wrapText="1"/>
    </xf>
    <xf numFmtId="0" fontId="4" fillId="0" borderId="10" xfId="0" applyFont="1" applyFill="1" applyBorder="1" applyAlignment="1">
      <alignment wrapText="1"/>
    </xf>
    <xf numFmtId="0" fontId="3" fillId="0" borderId="0" xfId="0" applyFont="1" applyAlignment="1">
      <alignment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wrapText="1"/>
    </xf>
    <xf numFmtId="0" fontId="3" fillId="0" borderId="10" xfId="0" applyFont="1" applyBorder="1" applyAlignment="1">
      <alignment wrapText="1"/>
    </xf>
    <xf numFmtId="0" fontId="6" fillId="0" borderId="0" xfId="0" applyFont="1" applyAlignment="1">
      <alignment vertical="center" wrapText="1"/>
    </xf>
    <xf numFmtId="0" fontId="6" fillId="0" borderId="0" xfId="0" applyFont="1" applyAlignment="1">
      <alignment wrapText="1"/>
    </xf>
    <xf numFmtId="0" fontId="4" fillId="0" borderId="10" xfId="0" applyFont="1" applyBorder="1" applyAlignment="1">
      <alignment horizontal="center" vertical="center"/>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57">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152400</xdr:rowOff>
    </xdr:from>
    <xdr:to>
      <xdr:col>6</xdr:col>
      <xdr:colOff>323850</xdr:colOff>
      <xdr:row>37</xdr:row>
      <xdr:rowOff>0</xdr:rowOff>
    </xdr:to>
    <xdr:sp>
      <xdr:nvSpPr>
        <xdr:cNvPr id="1" name="ZoneTexte 1"/>
        <xdr:cNvSpPr txBox="1">
          <a:spLocks noChangeArrowheads="1"/>
        </xdr:cNvSpPr>
      </xdr:nvSpPr>
      <xdr:spPr>
        <a:xfrm>
          <a:off x="152400" y="476250"/>
          <a:ext cx="4743450" cy="551497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Ce classeur est destiné aux services de l'ordonnateur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classeur "ordonnateur" se présente sous la forme d'un questionnaire permettant d'auto-diagnostiquer le fonctionnement de la chaîne budgétaire et comptable, et de déterminer un niveau de risque pour chaque onglet thématique.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classeur "ordonnateur" est composé de 9 onglets thématiques : 
</a:t>
          </a:r>
          <a:r>
            <a:rPr lang="en-US" cap="none" sz="1100" b="0" i="0" u="none" baseline="0">
              <a:solidFill>
                <a:srgbClr val="000000"/>
              </a:solidFill>
              <a:latin typeface="Calibri"/>
              <a:ea typeface="Calibri"/>
              <a:cs typeface="Calibri"/>
            </a:rPr>
            <a:t>-- Organisation
</a:t>
          </a:r>
          <a:r>
            <a:rPr lang="en-US" cap="none" sz="1100" b="0" i="0" u="none" baseline="0">
              <a:solidFill>
                <a:srgbClr val="000000"/>
              </a:solidFill>
              <a:latin typeface="Calibri"/>
              <a:ea typeface="Calibri"/>
              <a:cs typeface="Calibri"/>
            </a:rPr>
            <a:t>-- Budget
</a:t>
          </a:r>
          <a:r>
            <a:rPr lang="en-US" cap="none" sz="1100" b="0" i="0" u="none" baseline="0">
              <a:solidFill>
                <a:srgbClr val="000000"/>
              </a:solidFill>
              <a:latin typeface="Calibri"/>
              <a:ea typeface="Calibri"/>
              <a:cs typeface="Calibri"/>
            </a:rPr>
            <a:t>-- Dépenses
</a:t>
          </a:r>
          <a:r>
            <a:rPr lang="en-US" cap="none" sz="1100" b="0" i="0" u="none" baseline="0">
              <a:solidFill>
                <a:srgbClr val="000000"/>
              </a:solidFill>
              <a:latin typeface="Calibri"/>
              <a:ea typeface="Calibri"/>
              <a:cs typeface="Calibri"/>
            </a:rPr>
            <a:t>-- Recettes
</a:t>
          </a:r>
          <a:r>
            <a:rPr lang="en-US" cap="none" sz="1100" b="0" i="0" u="none" baseline="0">
              <a:solidFill>
                <a:srgbClr val="000000"/>
              </a:solidFill>
              <a:latin typeface="Calibri"/>
              <a:ea typeface="Calibri"/>
              <a:cs typeface="Calibri"/>
            </a:rPr>
            <a:t>-- Patrimoine 
</a:t>
          </a:r>
          <a:r>
            <a:rPr lang="en-US" cap="none" sz="1100" b="0" i="0" u="none" baseline="0">
              <a:solidFill>
                <a:srgbClr val="000000"/>
              </a:solidFill>
              <a:latin typeface="Calibri"/>
              <a:ea typeface="Calibri"/>
              <a:cs typeface="Calibri"/>
            </a:rPr>
            <a:t>-- Stocks
</a:t>
          </a:r>
          <a:r>
            <a:rPr lang="en-US" cap="none" sz="1100" b="0" i="0" u="none" baseline="0">
              <a:solidFill>
                <a:srgbClr val="000000"/>
              </a:solidFill>
              <a:latin typeface="Calibri"/>
              <a:ea typeface="Calibri"/>
              <a:cs typeface="Calibri"/>
            </a:rPr>
            <a:t>-- Régies
</a:t>
          </a:r>
          <a:r>
            <a:rPr lang="en-US" cap="none" sz="1100" b="0" i="0" u="none" baseline="0">
              <a:solidFill>
                <a:srgbClr val="000000"/>
              </a:solidFill>
              <a:latin typeface="Calibri"/>
              <a:ea typeface="Calibri"/>
              <a:cs typeface="Calibri"/>
            </a:rPr>
            <a:t>-- Personnels budget
</a:t>
          </a:r>
          <a:r>
            <a:rPr lang="en-US" cap="none" sz="1100" b="0" i="0" u="none" baseline="0">
              <a:solidFill>
                <a:srgbClr val="000000"/>
              </a:solidFill>
              <a:latin typeface="Calibri"/>
              <a:ea typeface="Calibri"/>
              <a:cs typeface="Calibri"/>
            </a:rPr>
            <a:t>-- Voyages d'études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réponse à chaque question est requise pour la fiabilité du niveau de risque estimé. L'absence de réponse à une question est bloquante pour la détermination du niveau de risque de l'onglet concerné. Toutefois, les onglets sont indépendants entre eux.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Dernière étape, l'onglet "Organigramme fonctionnel" permet de déterminer concrètement quels agents réalisent les différentes opérations recensées dans les précédents onglets. A partir des fiches de poste des agents affectés dans ses services, l'ordonnateur pourra ainsi connaitre la manière dont est couverte la réalisation des différentes opérations budgétaires et comptables. Par un sytème de filtre, l'ordonnateur pourra donc identifier les points de fragilité dans l'organisation de ses services à travers la mise en lumière d'activités non définies dans les fiches de poste des agents. </a:t>
          </a:r>
        </a:p>
      </xdr:txBody>
    </xdr:sp>
    <xdr:clientData/>
  </xdr:twoCellAnchor>
  <xdr:twoCellAnchor>
    <xdr:from>
      <xdr:col>6</xdr:col>
      <xdr:colOff>466725</xdr:colOff>
      <xdr:row>3</xdr:row>
      <xdr:rowOff>9525</xdr:rowOff>
    </xdr:from>
    <xdr:to>
      <xdr:col>13</xdr:col>
      <xdr:colOff>104775</xdr:colOff>
      <xdr:row>37</xdr:row>
      <xdr:rowOff>0</xdr:rowOff>
    </xdr:to>
    <xdr:sp>
      <xdr:nvSpPr>
        <xdr:cNvPr id="2" name="ZoneTexte 2"/>
        <xdr:cNvSpPr txBox="1">
          <a:spLocks noChangeArrowheads="1"/>
        </xdr:cNvSpPr>
      </xdr:nvSpPr>
      <xdr:spPr>
        <a:xfrm>
          <a:off x="5038725" y="495300"/>
          <a:ext cx="4972050" cy="54959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Chaque onglet regroupe une série de questions auxquelles il convient de répondre par OUI ou par NON à partir d'un menu déroulant.
</a:t>
          </a:r>
          <a:r>
            <a:rPr lang="en-US" cap="none" sz="1100" b="0" i="0" u="none" baseline="0">
              <a:solidFill>
                <a:srgbClr val="000000"/>
              </a:solidFill>
              <a:latin typeface="Calibri"/>
              <a:ea typeface="Calibri"/>
              <a:cs typeface="Calibri"/>
            </a:rPr>
            <a:t>Une </a:t>
          </a:r>
          <a:r>
            <a:rPr lang="en-US" cap="none" sz="1100" b="1" i="0" u="none" baseline="0">
              <a:solidFill>
                <a:srgbClr val="000000"/>
              </a:solidFill>
              <a:latin typeface="Calibri"/>
              <a:ea typeface="Calibri"/>
              <a:cs typeface="Calibri"/>
            </a:rPr>
            <a:t>réponse OUI </a:t>
          </a:r>
          <a:r>
            <a:rPr lang="en-US" cap="none" sz="1100" b="0" i="0" u="none" baseline="0">
              <a:solidFill>
                <a:srgbClr val="000000"/>
              </a:solidFill>
              <a:latin typeface="Calibri"/>
              <a:ea typeface="Calibri"/>
              <a:cs typeface="Calibri"/>
            </a:rPr>
            <a:t>génère une cellule verte et correspond à un</a:t>
          </a:r>
          <a:r>
            <a:rPr lang="en-US" cap="none" sz="1100" b="1" i="0" u="none" baseline="0">
              <a:solidFill>
                <a:srgbClr val="000000"/>
              </a:solidFill>
              <a:latin typeface="Calibri"/>
              <a:ea typeface="Calibri"/>
              <a:cs typeface="Calibri"/>
            </a:rPr>
            <a:t> risque MAITRISE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a:t>
          </a:r>
          <a:r>
            <a:rPr lang="en-US" cap="none" sz="1100" b="1" i="0" u="none" baseline="0">
              <a:solidFill>
                <a:srgbClr val="000000"/>
              </a:solidFill>
              <a:latin typeface="Calibri"/>
              <a:ea typeface="Calibri"/>
              <a:cs typeface="Calibri"/>
            </a:rPr>
            <a:t>réponse NON</a:t>
          </a:r>
          <a:r>
            <a:rPr lang="en-US" cap="none" sz="1100" b="0" i="0" u="none" baseline="0">
              <a:solidFill>
                <a:srgbClr val="000000"/>
              </a:solidFill>
              <a:latin typeface="Calibri"/>
              <a:ea typeface="Calibri"/>
              <a:cs typeface="Calibri"/>
            </a:rPr>
            <a:t>  induit deux niveaux de pondération lié à la gravité du risque encouru :
</a:t>
          </a:r>
          <a:r>
            <a:rPr lang="en-US" cap="none" sz="1100" b="0" i="0" u="none" baseline="0">
              <a:solidFill>
                <a:srgbClr val="000000"/>
              </a:solidFill>
              <a:latin typeface="Calibri"/>
              <a:ea typeface="Calibri"/>
              <a:cs typeface="Calibri"/>
            </a:rPr>
            <a:t> - affichage d'une cellule orange = </a:t>
          </a:r>
          <a:r>
            <a:rPr lang="en-US" cap="none" sz="1100" b="1" i="0" u="none" baseline="0">
              <a:solidFill>
                <a:srgbClr val="000000"/>
              </a:solidFill>
              <a:latin typeface="Calibri"/>
              <a:ea typeface="Calibri"/>
              <a:cs typeface="Calibri"/>
            </a:rPr>
            <a:t>RISQUE AVERE</a:t>
          </a:r>
          <a:r>
            <a:rPr lang="en-US" cap="none" sz="1100" b="0" i="0" u="none" baseline="0">
              <a:solidFill>
                <a:srgbClr val="000000"/>
              </a:solidFill>
              <a:latin typeface="Calibri"/>
              <a:ea typeface="Calibri"/>
              <a:cs typeface="Calibri"/>
            </a:rPr>
            <a:t> mettant en exergue un problème à corriger, car il est de nature à compromettre la fiabilité et la qualité des comptes
</a:t>
          </a:r>
          <a:r>
            <a:rPr lang="en-US" cap="none" sz="1100" b="0" i="0" u="none" baseline="0">
              <a:solidFill>
                <a:srgbClr val="000000"/>
              </a:solidFill>
              <a:latin typeface="Calibri"/>
              <a:ea typeface="Calibri"/>
              <a:cs typeface="Calibri"/>
            </a:rPr>
            <a:t>- affichage d'une cellule rouge = </a:t>
          </a:r>
          <a:r>
            <a:rPr lang="en-US" cap="none" sz="1100" b="1" i="0" u="none" baseline="0">
              <a:solidFill>
                <a:srgbClr val="000000"/>
              </a:solidFill>
              <a:latin typeface="Calibri"/>
              <a:ea typeface="Calibri"/>
              <a:cs typeface="Calibri"/>
            </a:rPr>
            <a:t>RISQUE AGGRAVE</a:t>
          </a:r>
          <a:r>
            <a:rPr lang="en-US" cap="none" sz="1100" b="0" i="0" u="none" baseline="0">
              <a:solidFill>
                <a:srgbClr val="000000"/>
              </a:solidFill>
              <a:latin typeface="Calibri"/>
              <a:ea typeface="Calibri"/>
              <a:cs typeface="Calibri"/>
            </a:rPr>
            <a:t> imposant une correction rapide (non respect de la réglementation,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chaque onglet, on trouve  également :
</a:t>
          </a:r>
          <a:r>
            <a:rPr lang="en-US" cap="none" sz="1100" b="0" i="0" u="none" baseline="0">
              <a:solidFill>
                <a:srgbClr val="000000"/>
              </a:solidFill>
              <a:latin typeface="Calibri"/>
              <a:ea typeface="Calibri"/>
              <a:cs typeface="Calibri"/>
            </a:rPr>
            <a:t> - Une colonne </a:t>
          </a:r>
          <a:r>
            <a:rPr lang="en-US" cap="none" sz="1100" b="1" i="0" u="none" baseline="0">
              <a:solidFill>
                <a:srgbClr val="000000"/>
              </a:solidFill>
              <a:latin typeface="Calibri"/>
              <a:ea typeface="Calibri"/>
              <a:cs typeface="Calibri"/>
            </a:rPr>
            <a:t>MOTS CLES INSTRUCTION M99 </a:t>
          </a:r>
          <a:r>
            <a:rPr lang="en-US" cap="none" sz="1100" b="0" i="0" u="none" baseline="0">
              <a:solidFill>
                <a:srgbClr val="000000"/>
              </a:solidFill>
              <a:latin typeface="Calibri"/>
              <a:ea typeface="Calibri"/>
              <a:cs typeface="Calibri"/>
            </a:rPr>
            <a:t>: à partir de la version PDF de l'instruction comptable M99 et de la fonction Rechercher avec les touches de raccourci clavier "Ctrl F", l'utilisateur pourra saisir les mots clés figurant dans la colonne pour retrouver, pour chaque question posée, les références réglementaires de l'instruction comptable
</a:t>
          </a:r>
          <a:r>
            <a:rPr lang="en-US" cap="none" sz="1100" b="0" i="0" u="none" baseline="0">
              <a:solidFill>
                <a:srgbClr val="000000"/>
              </a:solidFill>
              <a:latin typeface="Calibri"/>
              <a:ea typeface="Calibri"/>
              <a:cs typeface="Calibri"/>
            </a:rPr>
            <a:t> - Une colonne </a:t>
          </a:r>
          <a:r>
            <a:rPr lang="en-US" cap="none" sz="1100" b="1" i="0" u="none" baseline="0">
              <a:solidFill>
                <a:srgbClr val="000000"/>
              </a:solidFill>
              <a:latin typeface="Calibri"/>
              <a:ea typeface="Calibri"/>
              <a:cs typeface="Calibri"/>
            </a:rPr>
            <a:t>OBSERVATIONS </a:t>
          </a:r>
          <a:r>
            <a:rPr lang="en-US" cap="none" sz="1100" b="0" i="0" u="none" baseline="0">
              <a:solidFill>
                <a:srgbClr val="000000"/>
              </a:solidFill>
              <a:latin typeface="Calibri"/>
              <a:ea typeface="Calibri"/>
              <a:cs typeface="Calibri"/>
            </a:rPr>
            <a:t>où l'ordonnateur pourra porter des annotations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chaque onglet, en fonction des réponses apportées aux questions, le risque encouru apparait : il peut être maîtrisé, avéré ou aggravé. Le </a:t>
          </a:r>
          <a:r>
            <a:rPr lang="en-US" cap="none" sz="1100" b="1" i="0" u="none" baseline="0">
              <a:solidFill>
                <a:srgbClr val="000000"/>
              </a:solidFill>
              <a:latin typeface="Calibri"/>
              <a:ea typeface="Calibri"/>
              <a:cs typeface="Calibri"/>
            </a:rPr>
            <a:t>dépouillement</a:t>
          </a:r>
          <a:r>
            <a:rPr lang="en-US" cap="none" sz="1100" b="0" i="0" u="none" baseline="0">
              <a:solidFill>
                <a:srgbClr val="000000"/>
              </a:solidFill>
              <a:latin typeface="Calibri"/>
              <a:ea typeface="Calibri"/>
              <a:cs typeface="Calibri"/>
            </a:rPr>
            <a:t> retient la méthode exclusive qui consiste à qualifier le risque dès la première réponse négative.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L'onglet ORDO synthétise les résultats de tous les onglets, permettant à l'ordonnateur de disposer d'une</a:t>
          </a:r>
          <a:r>
            <a:rPr lang="en-US" cap="none" sz="1100" b="1" i="0" u="none" baseline="0">
              <a:solidFill>
                <a:srgbClr val="000000"/>
              </a:solidFill>
              <a:latin typeface="Calibri"/>
              <a:ea typeface="Calibri"/>
              <a:cs typeface="Calibri"/>
            </a:rPr>
            <a:t> vision macro </a:t>
          </a:r>
          <a:r>
            <a:rPr lang="en-US" cap="none" sz="1100" b="0" i="0" u="none" baseline="0">
              <a:solidFill>
                <a:srgbClr val="000000"/>
              </a:solidFill>
              <a:latin typeface="Calibri"/>
              <a:ea typeface="Calibri"/>
              <a:cs typeface="Calibri"/>
            </a:rPr>
            <a:t>du niveau de risque encouru pour chaque thématique.
</a:t>
          </a:r>
        </a:p>
      </xdr:txBody>
    </xdr:sp>
    <xdr:clientData/>
  </xdr:twoCellAnchor>
  <xdr:twoCellAnchor>
    <xdr:from>
      <xdr:col>0</xdr:col>
      <xdr:colOff>190500</xdr:colOff>
      <xdr:row>42</xdr:row>
      <xdr:rowOff>28575</xdr:rowOff>
    </xdr:from>
    <xdr:to>
      <xdr:col>13</xdr:col>
      <xdr:colOff>104775</xdr:colOff>
      <xdr:row>53</xdr:row>
      <xdr:rowOff>38100</xdr:rowOff>
    </xdr:to>
    <xdr:sp>
      <xdr:nvSpPr>
        <xdr:cNvPr id="3" name="ZoneTexte 6"/>
        <xdr:cNvSpPr txBox="1">
          <a:spLocks noChangeArrowheads="1"/>
        </xdr:cNvSpPr>
      </xdr:nvSpPr>
      <xdr:spPr>
        <a:xfrm>
          <a:off x="190500" y="6829425"/>
          <a:ext cx="9820275" cy="1790700"/>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Pour le bon fonctionnement du classeur ORDONNATEUR, il est essentiel de respecter les préconisations suivantes :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Version du logiciel :
</a:t>
          </a:r>
          <a:r>
            <a:rPr lang="en-US" cap="none" sz="1100" b="0" i="0" u="none" baseline="0">
              <a:solidFill>
                <a:srgbClr val="000000"/>
              </a:solidFill>
              <a:latin typeface="Calibri"/>
              <a:ea typeface="Calibri"/>
              <a:cs typeface="Calibri"/>
            </a:rPr>
            <a:t> - Pour le bon fonctionnement de ce classeur, l'utilisation du tableur MICROSOFT EXCEL Version 2010 et supérieures est préconisée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Il est possible d'utiliser Libre Office et le tableur gratuit Calc à partir de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version 5.2.7, toutefois la fonctionnalité "filtre" dans l'onglet "Organigramme fonctionnel" ne sera pas opérationnelle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rechercher dans l'instruction comptable, il est conseillé d'utiliser le logiciel gratuit ADOBE ACROBAT READER DC</a:t>
          </a:r>
        </a:p>
      </xdr:txBody>
    </xdr:sp>
    <xdr:clientData/>
  </xdr:twoCellAnchor>
  <xdr:twoCellAnchor>
    <xdr:from>
      <xdr:col>0</xdr:col>
      <xdr:colOff>523875</xdr:colOff>
      <xdr:row>39</xdr:row>
      <xdr:rowOff>0</xdr:rowOff>
    </xdr:from>
    <xdr:to>
      <xdr:col>12</xdr:col>
      <xdr:colOff>247650</xdr:colOff>
      <xdr:row>40</xdr:row>
      <xdr:rowOff>142875</xdr:rowOff>
    </xdr:to>
    <xdr:sp>
      <xdr:nvSpPr>
        <xdr:cNvPr id="4" name="ZoneTexte 5"/>
        <xdr:cNvSpPr txBox="1">
          <a:spLocks noChangeArrowheads="1"/>
        </xdr:cNvSpPr>
      </xdr:nvSpPr>
      <xdr:spPr>
        <a:xfrm>
          <a:off x="523875" y="6315075"/>
          <a:ext cx="8867775" cy="304800"/>
        </a:xfrm>
        <a:prstGeom prst="rect">
          <a:avLst/>
        </a:prstGeom>
        <a:gradFill rotWithShape="1">
          <a:gsLst>
            <a:gs pos="0">
              <a:srgbClr val="7F7F7F"/>
            </a:gs>
            <a:gs pos="100000">
              <a:srgbClr val="3A3A3A"/>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333333"/>
              </a:solidFill>
              <a:latin typeface="Calibri"/>
              <a:ea typeface="Calibri"/>
              <a:cs typeface="Calibri"/>
            </a:rPr>
            <a:t>SPÉCIFICATIONS</a:t>
          </a:r>
          <a:r>
            <a:rPr lang="en-US" cap="none" sz="1600" b="1" i="0" u="none" baseline="0">
              <a:solidFill>
                <a:srgbClr val="333333"/>
              </a:solidFill>
              <a:latin typeface="Calibri"/>
              <a:ea typeface="Calibri"/>
              <a:cs typeface="Calibri"/>
            </a:rPr>
            <a:t> TECHNIQUES ESSENTIELLES À RESPECTER</a:t>
          </a:r>
        </a:p>
      </xdr:txBody>
    </xdr:sp>
    <xdr:clientData/>
  </xdr:twoCellAnchor>
  <xdr:twoCellAnchor>
    <xdr:from>
      <xdr:col>0</xdr:col>
      <xdr:colOff>295275</xdr:colOff>
      <xdr:row>0</xdr:row>
      <xdr:rowOff>133350</xdr:rowOff>
    </xdr:from>
    <xdr:to>
      <xdr:col>6</xdr:col>
      <xdr:colOff>38100</xdr:colOff>
      <xdr:row>2</xdr:row>
      <xdr:rowOff>114300</xdr:rowOff>
    </xdr:to>
    <xdr:sp>
      <xdr:nvSpPr>
        <xdr:cNvPr id="5" name="ZoneTexte 3"/>
        <xdr:cNvSpPr txBox="1">
          <a:spLocks noChangeArrowheads="1"/>
        </xdr:cNvSpPr>
      </xdr:nvSpPr>
      <xdr:spPr>
        <a:xfrm>
          <a:off x="295275" y="133350"/>
          <a:ext cx="4314825" cy="304800"/>
        </a:xfrm>
        <a:prstGeom prst="rect">
          <a:avLst/>
        </a:prstGeom>
        <a:gradFill rotWithShape="1">
          <a:gsLst>
            <a:gs pos="0">
              <a:srgbClr val="7F7F7F"/>
            </a:gs>
            <a:gs pos="100000">
              <a:srgbClr val="3A3A3A"/>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333333"/>
              </a:solidFill>
            </a:rPr>
            <a:t>CLASSEUR  "ORDONNATEUR" - DESCRIPTION</a:t>
          </a:r>
        </a:p>
      </xdr:txBody>
    </xdr:sp>
    <xdr:clientData/>
  </xdr:twoCellAnchor>
  <xdr:twoCellAnchor>
    <xdr:from>
      <xdr:col>6</xdr:col>
      <xdr:colOff>714375</xdr:colOff>
      <xdr:row>0</xdr:row>
      <xdr:rowOff>142875</xdr:rowOff>
    </xdr:from>
    <xdr:to>
      <xdr:col>12</xdr:col>
      <xdr:colOff>495300</xdr:colOff>
      <xdr:row>2</xdr:row>
      <xdr:rowOff>123825</xdr:rowOff>
    </xdr:to>
    <xdr:sp>
      <xdr:nvSpPr>
        <xdr:cNvPr id="6" name="ZoneTexte 4"/>
        <xdr:cNvSpPr txBox="1">
          <a:spLocks noChangeArrowheads="1"/>
        </xdr:cNvSpPr>
      </xdr:nvSpPr>
      <xdr:spPr>
        <a:xfrm>
          <a:off x="5286375" y="142875"/>
          <a:ext cx="4352925" cy="304800"/>
        </a:xfrm>
        <a:prstGeom prst="rect">
          <a:avLst/>
        </a:prstGeom>
        <a:gradFill rotWithShape="1">
          <a:gsLst>
            <a:gs pos="0">
              <a:srgbClr val="7F7F7F"/>
            </a:gs>
            <a:gs pos="100000">
              <a:srgbClr val="3A3A3A"/>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333333"/>
              </a:solidFill>
              <a:latin typeface="Calibri"/>
              <a:ea typeface="Calibri"/>
              <a:cs typeface="Calibri"/>
            </a:rPr>
            <a:t>COMMENT</a:t>
          </a:r>
          <a:r>
            <a:rPr lang="en-US" cap="none" sz="1600" b="1" i="0" u="none" baseline="0">
              <a:solidFill>
                <a:srgbClr val="333333"/>
              </a:solidFill>
              <a:latin typeface="Calibri"/>
              <a:ea typeface="Calibri"/>
              <a:cs typeface="Calibri"/>
            </a:rPr>
            <a:t> S'AUTO-DIAGNOSTIQUER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130" zoomScaleNormal="130" zoomScalePageLayoutView="0" workbookViewId="0" topLeftCell="A1">
      <selection activeCell="A1" sqref="A1"/>
    </sheetView>
  </sheetViews>
  <sheetFormatPr defaultColWidth="11.421875" defaultRowHeight="12.75"/>
  <sheetData/>
  <sheetProtection password="DF16" sheet="1" objects="1" scenarios="1" selectLockedCells="1" selectUnlockedCells="1"/>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73" r:id="rId2"/>
  <headerFooter>
    <oddHeader>&amp;L&amp;D&amp;C&amp;F&amp;R&amp;A</oddHeader>
    <oddFooter>&amp;RPage &amp;P sur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zoomScale="115" zoomScaleNormal="115" zoomScalePageLayoutView="0" workbookViewId="0" topLeftCell="A1">
      <selection activeCell="B3" sqref="B3"/>
    </sheetView>
  </sheetViews>
  <sheetFormatPr defaultColWidth="11.421875" defaultRowHeight="12.75"/>
  <cols>
    <col min="1" max="1" width="88.7109375" style="97" customWidth="1"/>
    <col min="2" max="2" width="21.57421875" style="1" customWidth="1"/>
    <col min="3" max="3" width="14.57421875" style="1" hidden="1" customWidth="1"/>
    <col min="4" max="5" width="0" style="2" hidden="1" customWidth="1"/>
    <col min="6" max="6" width="48.140625" style="4" bestFit="1" customWidth="1"/>
    <col min="7" max="7" width="50.7109375" style="1" customWidth="1"/>
    <col min="8" max="16384" width="11.421875" style="1" customWidth="1"/>
  </cols>
  <sheetData>
    <row r="1" spans="1:7" s="4" customFormat="1" ht="34.5" customHeight="1">
      <c r="A1" s="53" t="s">
        <v>158</v>
      </c>
      <c r="B1" s="53" t="s">
        <v>258</v>
      </c>
      <c r="C1" s="37"/>
      <c r="D1" s="38" t="s">
        <v>2</v>
      </c>
      <c r="E1" s="38" t="s">
        <v>3</v>
      </c>
      <c r="F1" s="38" t="s">
        <v>69</v>
      </c>
      <c r="G1" s="38" t="s">
        <v>257</v>
      </c>
    </row>
    <row r="2" spans="1:7" s="5" customFormat="1" ht="15.75">
      <c r="A2" s="98" t="s">
        <v>60</v>
      </c>
      <c r="B2" s="39"/>
      <c r="C2" s="39"/>
      <c r="D2" s="22"/>
      <c r="E2" s="24"/>
      <c r="F2" s="18"/>
      <c r="G2" s="87"/>
    </row>
    <row r="3" spans="1:7" s="5" customFormat="1" ht="15.75">
      <c r="A3" s="48" t="s">
        <v>155</v>
      </c>
      <c r="B3" s="69" t="s">
        <v>3</v>
      </c>
      <c r="C3" s="73">
        <f>IF(B3="OUI",0,IF(B3="NON",50))</f>
        <v>50</v>
      </c>
      <c r="D3" s="74"/>
      <c r="E3" s="75"/>
      <c r="F3" s="19" t="s">
        <v>136</v>
      </c>
      <c r="G3" s="34"/>
    </row>
    <row r="4" spans="1:7" s="5" customFormat="1" ht="31.5">
      <c r="A4" s="48" t="s">
        <v>191</v>
      </c>
      <c r="B4" s="70" t="s">
        <v>3</v>
      </c>
      <c r="C4" s="73">
        <f>IF(B4="OUI",0,IF(B4="NON",50))</f>
        <v>50</v>
      </c>
      <c r="D4" s="74"/>
      <c r="E4" s="75"/>
      <c r="F4" s="19" t="s">
        <v>193</v>
      </c>
      <c r="G4" s="34"/>
    </row>
    <row r="5" spans="1:7" s="5" customFormat="1" ht="15.75">
      <c r="A5" s="48" t="s">
        <v>190</v>
      </c>
      <c r="B5" s="85" t="s">
        <v>3</v>
      </c>
      <c r="C5" s="73">
        <f>IF(B5="OUI",0,IF(B5="NON",50))</f>
        <v>50</v>
      </c>
      <c r="D5" s="74"/>
      <c r="E5" s="75"/>
      <c r="F5" s="19" t="s">
        <v>136</v>
      </c>
      <c r="G5" s="34"/>
    </row>
    <row r="6" spans="1:7" s="5" customFormat="1" ht="15.75">
      <c r="A6" s="48" t="s">
        <v>189</v>
      </c>
      <c r="B6" s="72" t="s">
        <v>3</v>
      </c>
      <c r="C6" s="73">
        <f>IF(B6="OUI",0,IF(B6="NON",50))</f>
        <v>50</v>
      </c>
      <c r="D6" s="74"/>
      <c r="E6" s="75"/>
      <c r="F6" s="19" t="s">
        <v>137</v>
      </c>
      <c r="G6" s="34"/>
    </row>
    <row r="7" spans="1:7" s="5" customFormat="1" ht="15.75">
      <c r="A7" s="48" t="s">
        <v>135</v>
      </c>
      <c r="B7" s="86" t="s">
        <v>3</v>
      </c>
      <c r="C7" s="73">
        <f aca="true" t="shared" si="0" ref="C7:C17">IF(B7="OUI",0,IF(B7="NON",1))</f>
        <v>1</v>
      </c>
      <c r="D7" s="74"/>
      <c r="E7" s="76"/>
      <c r="F7" s="18" t="s">
        <v>67</v>
      </c>
      <c r="G7" s="34"/>
    </row>
    <row r="8" spans="1:7" s="5" customFormat="1" ht="15.75">
      <c r="A8" s="48" t="s">
        <v>156</v>
      </c>
      <c r="B8" s="71" t="s">
        <v>3</v>
      </c>
      <c r="C8" s="73">
        <f t="shared" si="0"/>
        <v>1</v>
      </c>
      <c r="D8" s="74"/>
      <c r="E8" s="77"/>
      <c r="F8" s="18" t="s">
        <v>104</v>
      </c>
      <c r="G8" s="34"/>
    </row>
    <row r="9" spans="1:7" s="5" customFormat="1" ht="31.5">
      <c r="A9" s="48" t="s">
        <v>125</v>
      </c>
      <c r="B9" s="71" t="s">
        <v>3</v>
      </c>
      <c r="C9" s="73">
        <f t="shared" si="0"/>
        <v>1</v>
      </c>
      <c r="D9" s="74"/>
      <c r="E9" s="76"/>
      <c r="F9" s="18" t="s">
        <v>67</v>
      </c>
      <c r="G9" s="34"/>
    </row>
    <row r="10" spans="1:7" s="5" customFormat="1" ht="31.5">
      <c r="A10" s="48" t="s">
        <v>157</v>
      </c>
      <c r="B10" s="71" t="s">
        <v>3</v>
      </c>
      <c r="C10" s="73">
        <f t="shared" si="0"/>
        <v>1</v>
      </c>
      <c r="D10" s="74"/>
      <c r="E10" s="76"/>
      <c r="F10" s="18" t="s">
        <v>67</v>
      </c>
      <c r="G10" s="34"/>
    </row>
    <row r="11" spans="1:7" s="5" customFormat="1" ht="31.5">
      <c r="A11" s="48" t="s">
        <v>252</v>
      </c>
      <c r="B11" s="86" t="s">
        <v>3</v>
      </c>
      <c r="C11" s="73">
        <f t="shared" si="0"/>
        <v>1</v>
      </c>
      <c r="D11" s="74"/>
      <c r="E11" s="76"/>
      <c r="F11" s="18" t="s">
        <v>79</v>
      </c>
      <c r="G11" s="34"/>
    </row>
    <row r="12" spans="1:7" s="5" customFormat="1" ht="15.75">
      <c r="A12" s="48" t="s">
        <v>126</v>
      </c>
      <c r="B12" s="71" t="s">
        <v>3</v>
      </c>
      <c r="C12" s="73">
        <f t="shared" si="0"/>
        <v>1</v>
      </c>
      <c r="D12" s="74"/>
      <c r="E12" s="76"/>
      <c r="F12" s="18" t="s">
        <v>105</v>
      </c>
      <c r="G12" s="34"/>
    </row>
    <row r="13" spans="1:7" s="5" customFormat="1" ht="15.75">
      <c r="A13" s="48" t="s">
        <v>61</v>
      </c>
      <c r="B13" s="72" t="s">
        <v>3</v>
      </c>
      <c r="C13" s="73">
        <f t="shared" si="0"/>
        <v>1</v>
      </c>
      <c r="D13" s="74"/>
      <c r="E13" s="76"/>
      <c r="F13" s="18" t="s">
        <v>67</v>
      </c>
      <c r="G13" s="34"/>
    </row>
    <row r="14" spans="1:7" s="5" customFormat="1" ht="14.25" customHeight="1">
      <c r="A14" s="99" t="s">
        <v>63</v>
      </c>
      <c r="B14" s="54"/>
      <c r="C14" s="73"/>
      <c r="D14" s="22"/>
      <c r="E14" s="24"/>
      <c r="F14" s="18"/>
      <c r="G14" s="22"/>
    </row>
    <row r="15" spans="1:7" s="5" customFormat="1" ht="15.75">
      <c r="A15" s="48" t="s">
        <v>253</v>
      </c>
      <c r="B15" s="72" t="s">
        <v>3</v>
      </c>
      <c r="C15" s="73">
        <f t="shared" si="0"/>
        <v>1</v>
      </c>
      <c r="D15" s="74"/>
      <c r="E15" s="77"/>
      <c r="F15" s="18" t="s">
        <v>106</v>
      </c>
      <c r="G15" s="34"/>
    </row>
    <row r="16" spans="1:7" s="5" customFormat="1" ht="31.5">
      <c r="A16" s="48" t="s">
        <v>62</v>
      </c>
      <c r="B16" s="71" t="s">
        <v>3</v>
      </c>
      <c r="C16" s="73">
        <f>IF(B16="OUI",0,IF(B16="NON",50))</f>
        <v>50</v>
      </c>
      <c r="D16" s="74"/>
      <c r="E16" s="78"/>
      <c r="F16" s="18" t="s">
        <v>105</v>
      </c>
      <c r="G16" s="34"/>
    </row>
    <row r="17" spans="1:7" ht="15.75">
      <c r="A17" s="48" t="s">
        <v>194</v>
      </c>
      <c r="B17" s="71" t="s">
        <v>3</v>
      </c>
      <c r="C17" s="73">
        <f t="shared" si="0"/>
        <v>1</v>
      </c>
      <c r="D17" s="43"/>
      <c r="E17" s="44"/>
      <c r="F17" s="18" t="s">
        <v>67</v>
      </c>
      <c r="G17" s="88"/>
    </row>
    <row r="18" spans="2:4" ht="15.75">
      <c r="B18" s="38" t="str">
        <f>IF(C18&gt;=50,"RISQUE AGGRAVE",IF(C18=0,"RISQUE MAITRISE",IF(C18&lt;50,"RISQUE AVERE")))</f>
        <v>RISQUE AGGRAVE</v>
      </c>
      <c r="C18" s="1">
        <f>SUM(C3:C17)</f>
        <v>259</v>
      </c>
      <c r="D18" s="3"/>
    </row>
    <row r="19" spans="1:6" s="5" customFormat="1" ht="19.5" customHeight="1">
      <c r="A19" s="100"/>
      <c r="B19" s="1"/>
      <c r="C19" s="1">
        <f>COUNTIF($C$3:$C$17,1)</f>
        <v>9</v>
      </c>
      <c r="D19" s="2">
        <v>1</v>
      </c>
      <c r="E19" s="9"/>
      <c r="F19" s="4"/>
    </row>
    <row r="20" spans="1:6" s="5" customFormat="1" ht="19.5" customHeight="1">
      <c r="A20" s="101"/>
      <c r="B20" s="1"/>
      <c r="C20" s="1">
        <f>COUNTIF($C$3:$C$17,50)</f>
        <v>5</v>
      </c>
      <c r="D20" s="2">
        <v>50</v>
      </c>
      <c r="E20" s="9"/>
      <c r="F20" s="4"/>
    </row>
    <row r="21" spans="1:6" s="5" customFormat="1" ht="19.5" customHeight="1">
      <c r="A21" s="101"/>
      <c r="B21" s="1"/>
      <c r="C21" s="1">
        <f>SUM(C19:C20)</f>
        <v>14</v>
      </c>
      <c r="D21" s="2" t="s">
        <v>263</v>
      </c>
      <c r="E21" s="9"/>
      <c r="F21" s="4"/>
    </row>
    <row r="22" spans="1:6" s="5" customFormat="1" ht="19.5" customHeight="1">
      <c r="A22" s="101"/>
      <c r="B22" s="1"/>
      <c r="C22" s="1">
        <f>COUNTIF($C$3:$C$17,0)</f>
        <v>0</v>
      </c>
      <c r="D22" s="2">
        <v>0</v>
      </c>
      <c r="E22" s="9"/>
      <c r="F22" s="4"/>
    </row>
    <row r="23" spans="1:6" s="5" customFormat="1" ht="19.5" customHeight="1">
      <c r="A23" s="100"/>
      <c r="B23" s="1"/>
      <c r="C23" s="1">
        <f>SUM(C21:C22)</f>
        <v>14</v>
      </c>
      <c r="D23" s="2" t="s">
        <v>242</v>
      </c>
      <c r="F23" s="4"/>
    </row>
    <row r="24" spans="1:6" s="5" customFormat="1" ht="19.5" customHeight="1">
      <c r="A24" s="100"/>
      <c r="B24" s="1"/>
      <c r="C24" s="1"/>
      <c r="F24" s="4"/>
    </row>
    <row r="25" ht="19.5" customHeight="1"/>
    <row r="26" ht="19.5" customHeight="1"/>
    <row r="27" ht="19.5" customHeight="1"/>
  </sheetData>
  <sheetProtection password="DF16" sheet="1" objects="1" scenarios="1" selectLockedCells="1"/>
  <conditionalFormatting sqref="B3:B13 B15:B17">
    <cfRule type="containsText" priority="6" dxfId="1" operator="containsText" stopIfTrue="1" text="OUI">
      <formula>NOT(ISERROR(SEARCH("OUI",B3)))</formula>
    </cfRule>
  </conditionalFormatting>
  <conditionalFormatting sqref="B7:B13 B15 B17">
    <cfRule type="containsText" priority="5" dxfId="2" operator="containsText" stopIfTrue="1" text="NON">
      <formula>NOT(ISERROR(SEARCH("NON",B7)))</formula>
    </cfRule>
  </conditionalFormatting>
  <conditionalFormatting sqref="B3:B6 B16">
    <cfRule type="containsText" priority="4" dxfId="0" operator="containsText" stopIfTrue="1" text="NON">
      <formula>NOT(ISERROR(SEARCH("NON",B3)))</formula>
    </cfRule>
  </conditionalFormatting>
  <conditionalFormatting sqref="B18">
    <cfRule type="containsText" priority="1" dxfId="1" operator="containsText" stopIfTrue="1" text="MAITRISE">
      <formula>NOT(ISERROR(SEARCH("MAITRISE",B18)))</formula>
    </cfRule>
    <cfRule type="containsText" priority="2" dxfId="2" operator="containsText" stopIfTrue="1" text="AVERE">
      <formula>NOT(ISERROR(SEARCH("AVERE",B18)))</formula>
    </cfRule>
    <cfRule type="containsText" priority="3" dxfId="0" operator="containsText" stopIfTrue="1" text="AGGRAVE">
      <formula>NOT(ISERROR(SEARCH("AGGRAVE",B18)))</formula>
    </cfRule>
  </conditionalFormatting>
  <dataValidations count="1">
    <dataValidation type="list" allowBlank="1" showInputMessage="1" showErrorMessage="1" sqref="B3:B13 B15:B17">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9" r:id="rId1"/>
  <headerFooter alignWithMargins="0">
    <oddHeader>&amp;L&amp;D&amp;C&amp;F&amp;R&amp;A</oddHeader>
    <oddFooter>&amp;RPage &amp;P sur &amp;N</oddFooter>
  </headerFooter>
  <ignoredErrors>
    <ignoredError sqref="C16 C22"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G23"/>
  <sheetViews>
    <sheetView zoomScale="115" zoomScaleNormal="115" zoomScalePageLayoutView="0" workbookViewId="0" topLeftCell="A1">
      <selection activeCell="B3" sqref="B3"/>
    </sheetView>
  </sheetViews>
  <sheetFormatPr defaultColWidth="11.421875" defaultRowHeight="12.75"/>
  <cols>
    <col min="1" max="1" width="91.8515625" style="97" customWidth="1"/>
    <col min="2" max="2" width="21.8515625" style="1" customWidth="1"/>
    <col min="3" max="3" width="14.57421875" style="1" hidden="1" customWidth="1"/>
    <col min="4" max="5" width="0" style="2" hidden="1" customWidth="1"/>
    <col min="6" max="6" width="45.28125" style="4" bestFit="1" customWidth="1"/>
    <col min="7" max="7" width="50.7109375" style="1" customWidth="1"/>
    <col min="8" max="16384" width="11.421875" style="1" customWidth="1"/>
  </cols>
  <sheetData>
    <row r="1" spans="1:7" s="5" customFormat="1" ht="45" customHeight="1">
      <c r="A1" s="53" t="s">
        <v>143</v>
      </c>
      <c r="B1" s="53" t="s">
        <v>258</v>
      </c>
      <c r="C1" s="37"/>
      <c r="D1" s="38" t="s">
        <v>2</v>
      </c>
      <c r="E1" s="38" t="s">
        <v>3</v>
      </c>
      <c r="F1" s="38" t="s">
        <v>69</v>
      </c>
      <c r="G1" s="38" t="s">
        <v>257</v>
      </c>
    </row>
    <row r="2" spans="1:7" ht="15.75">
      <c r="A2" s="95" t="s">
        <v>50</v>
      </c>
      <c r="B2" s="39"/>
      <c r="C2" s="39"/>
      <c r="D2" s="40"/>
      <c r="E2" s="40"/>
      <c r="F2" s="18"/>
      <c r="G2" s="41"/>
    </row>
    <row r="3" spans="1:7" s="5" customFormat="1" ht="15.75">
      <c r="A3" s="42" t="s">
        <v>128</v>
      </c>
      <c r="B3" s="69" t="s">
        <v>3</v>
      </c>
      <c r="C3" s="65">
        <f>IF(B3="OUI",0,IF(B3="NON",1))</f>
        <v>1</v>
      </c>
      <c r="D3" s="43"/>
      <c r="E3" s="44"/>
      <c r="F3" s="18" t="s">
        <v>67</v>
      </c>
      <c r="G3" s="34"/>
    </row>
    <row r="4" spans="1:7" s="5" customFormat="1" ht="15.75">
      <c r="A4" s="42" t="s">
        <v>129</v>
      </c>
      <c r="B4" s="70" t="s">
        <v>3</v>
      </c>
      <c r="C4" s="65">
        <f>IF(B4="OUI",0,IF(B4="NON",50))</f>
        <v>50</v>
      </c>
      <c r="D4" s="43"/>
      <c r="E4" s="45"/>
      <c r="F4" s="18" t="s">
        <v>109</v>
      </c>
      <c r="G4" s="34"/>
    </row>
    <row r="5" spans="1:7" s="5" customFormat="1" ht="15.75">
      <c r="A5" s="46" t="s">
        <v>127</v>
      </c>
      <c r="B5" s="71" t="s">
        <v>3</v>
      </c>
      <c r="C5" s="65">
        <f>IF(B5="OUI",0,IF(B5="NON",1))</f>
        <v>1</v>
      </c>
      <c r="D5" s="43"/>
      <c r="E5" s="44"/>
      <c r="F5" s="18" t="s">
        <v>67</v>
      </c>
      <c r="G5" s="34"/>
    </row>
    <row r="6" spans="1:7" s="5" customFormat="1" ht="15.75">
      <c r="A6" s="48" t="s">
        <v>204</v>
      </c>
      <c r="B6" s="72" t="s">
        <v>3</v>
      </c>
      <c r="C6" s="65">
        <f>IF(B6="OUI",0,IF(B6="NON",1))</f>
        <v>1</v>
      </c>
      <c r="D6" s="43"/>
      <c r="E6" s="44"/>
      <c r="F6" s="18" t="s">
        <v>67</v>
      </c>
      <c r="G6" s="34"/>
    </row>
    <row r="7" spans="1:7" ht="15.75">
      <c r="A7" s="96" t="s">
        <v>51</v>
      </c>
      <c r="B7" s="67"/>
      <c r="C7" s="65"/>
      <c r="D7" s="40"/>
      <c r="E7" s="47"/>
      <c r="F7" s="18"/>
      <c r="G7" s="41"/>
    </row>
    <row r="8" spans="1:7" ht="31.5">
      <c r="A8" s="48" t="s">
        <v>130</v>
      </c>
      <c r="B8" s="71" t="s">
        <v>3</v>
      </c>
      <c r="C8" s="65">
        <f>IF(B8="OUI",0,IF(B8="NON",50))</f>
        <v>50</v>
      </c>
      <c r="D8" s="49"/>
      <c r="E8" s="50"/>
      <c r="F8" s="18" t="s">
        <v>110</v>
      </c>
      <c r="G8" s="34"/>
    </row>
    <row r="9" spans="1:7" ht="15.75">
      <c r="A9" s="48" t="s">
        <v>159</v>
      </c>
      <c r="B9" s="71" t="s">
        <v>3</v>
      </c>
      <c r="C9" s="65">
        <f>IF(B9="OUI",0,IF(B9="NON",50))</f>
        <v>50</v>
      </c>
      <c r="D9" s="49"/>
      <c r="E9" s="50"/>
      <c r="F9" s="18" t="s">
        <v>67</v>
      </c>
      <c r="G9" s="34"/>
    </row>
    <row r="10" spans="1:7" ht="31.5">
      <c r="A10" s="52" t="s">
        <v>64</v>
      </c>
      <c r="B10" s="71" t="s">
        <v>3</v>
      </c>
      <c r="C10" s="65">
        <f>IF(B10="OUI",0,IF(B10="NON",50))</f>
        <v>50</v>
      </c>
      <c r="D10" s="49"/>
      <c r="E10" s="50"/>
      <c r="F10" s="18" t="s">
        <v>67</v>
      </c>
      <c r="G10" s="34"/>
    </row>
    <row r="11" spans="1:7" ht="15.75">
      <c r="A11" s="96" t="s">
        <v>52</v>
      </c>
      <c r="B11" s="67"/>
      <c r="C11" s="65"/>
      <c r="D11" s="40"/>
      <c r="E11" s="47"/>
      <c r="F11" s="18"/>
      <c r="G11" s="41"/>
    </row>
    <row r="12" spans="1:7" ht="31.5">
      <c r="A12" s="48" t="s">
        <v>117</v>
      </c>
      <c r="B12" s="71" t="s">
        <v>3</v>
      </c>
      <c r="C12" s="65">
        <f>IF(B12="OUI",0,IF(B12="NON",1))</f>
        <v>1</v>
      </c>
      <c r="D12" s="49"/>
      <c r="E12" s="51"/>
      <c r="F12" s="18" t="s">
        <v>111</v>
      </c>
      <c r="G12" s="34"/>
    </row>
    <row r="13" spans="1:7" ht="31.5">
      <c r="A13" s="48" t="s">
        <v>132</v>
      </c>
      <c r="B13" s="72" t="s">
        <v>3</v>
      </c>
      <c r="C13" s="65">
        <f>IF(B13="OUI",0,IF(B13="NON",50))</f>
        <v>50</v>
      </c>
      <c r="D13" s="49"/>
      <c r="E13" s="50"/>
      <c r="F13" s="18" t="s">
        <v>96</v>
      </c>
      <c r="G13" s="34"/>
    </row>
    <row r="14" spans="1:7" ht="31.5">
      <c r="A14" s="48" t="s">
        <v>133</v>
      </c>
      <c r="B14" s="72" t="s">
        <v>3</v>
      </c>
      <c r="C14" s="65">
        <f>IF(B14="OUI",0,IF(B14="NON",50))</f>
        <v>50</v>
      </c>
      <c r="D14" s="49"/>
      <c r="E14" s="50"/>
      <c r="F14" s="18" t="s">
        <v>97</v>
      </c>
      <c r="G14" s="34"/>
    </row>
    <row r="15" spans="1:7" ht="15.75">
      <c r="A15" s="48" t="s">
        <v>196</v>
      </c>
      <c r="B15" s="72" t="s">
        <v>3</v>
      </c>
      <c r="C15" s="65">
        <f>IF(B15="OUI",0,IF(B15="NON",50))</f>
        <v>50</v>
      </c>
      <c r="D15" s="49"/>
      <c r="E15" s="50"/>
      <c r="F15" s="19" t="s">
        <v>97</v>
      </c>
      <c r="G15" s="34"/>
    </row>
    <row r="16" spans="1:7" ht="15.75">
      <c r="A16" s="48" t="s">
        <v>116</v>
      </c>
      <c r="B16" s="71" t="s">
        <v>3</v>
      </c>
      <c r="C16" s="65">
        <f>IF(B16="OUI",0,IF(B16="NON",1))</f>
        <v>1</v>
      </c>
      <c r="D16" s="49"/>
      <c r="E16" s="51"/>
      <c r="F16" s="18" t="s">
        <v>112</v>
      </c>
      <c r="G16" s="34"/>
    </row>
    <row r="17" spans="1:7" ht="15.75">
      <c r="A17" s="48" t="s">
        <v>195</v>
      </c>
      <c r="B17" s="71" t="s">
        <v>3</v>
      </c>
      <c r="C17" s="65">
        <f>IF(B17="OUI",0,IF(B17="NON",50))</f>
        <v>50</v>
      </c>
      <c r="D17" s="49"/>
      <c r="E17" s="50"/>
      <c r="F17" s="18" t="s">
        <v>114</v>
      </c>
      <c r="G17" s="34"/>
    </row>
    <row r="18" spans="2:5" ht="19.5" customHeight="1">
      <c r="B18" s="12" t="str">
        <f>IF(C18&gt;=50,"RISQUE AGGRAVE",IF(C18=0,"RISQUE MAITRISE",IF(C18&lt;50,"RISQUE AVERE")))</f>
        <v>RISQUE AGGRAVE</v>
      </c>
      <c r="C18" s="1">
        <f>SUM(C3:C17)</f>
        <v>405</v>
      </c>
      <c r="D18" s="3"/>
      <c r="E18" s="3"/>
    </row>
    <row r="19" spans="3:4" ht="19.5" customHeight="1">
      <c r="C19" s="1">
        <f>COUNTIF($C$3:$C$17,1)</f>
        <v>5</v>
      </c>
      <c r="D19" s="2">
        <v>1</v>
      </c>
    </row>
    <row r="20" spans="3:4" ht="19.5" customHeight="1">
      <c r="C20" s="1">
        <f>COUNTIF($C$3:$C$17,50)</f>
        <v>8</v>
      </c>
      <c r="D20" s="2">
        <v>50</v>
      </c>
    </row>
    <row r="21" spans="3:4" ht="19.5" customHeight="1">
      <c r="C21" s="1">
        <f>SUM(C19:C20)</f>
        <v>13</v>
      </c>
      <c r="D21" s="2" t="s">
        <v>263</v>
      </c>
    </row>
    <row r="22" spans="3:4" ht="19.5" customHeight="1">
      <c r="C22" s="1">
        <f>COUNTIF($C$3:$C$17,0)</f>
        <v>0</v>
      </c>
      <c r="D22" s="2">
        <v>0</v>
      </c>
    </row>
    <row r="23" spans="3:4" ht="19.5" customHeight="1">
      <c r="C23" s="1">
        <f>SUM(C21:C22)</f>
        <v>13</v>
      </c>
      <c r="D23" s="2" t="s">
        <v>242</v>
      </c>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password="DF16" sheet="1" objects="1" scenarios="1" selectLockedCells="1"/>
  <conditionalFormatting sqref="B3:B6 B8:B10 B12:B17">
    <cfRule type="containsText" priority="6" dxfId="1" operator="containsText" stopIfTrue="1" text="OUI">
      <formula>NOT(ISERROR(SEARCH("OUI",B3)))</formula>
    </cfRule>
  </conditionalFormatting>
  <conditionalFormatting sqref="B3 B5:B6 B12 B16">
    <cfRule type="containsText" priority="5" dxfId="2" operator="containsText" stopIfTrue="1" text="NON">
      <formula>NOT(ISERROR(SEARCH("NON",B3)))</formula>
    </cfRule>
  </conditionalFormatting>
  <conditionalFormatting sqref="B4 B8:B10 B13:B15 B17">
    <cfRule type="containsText" priority="4" dxfId="0" operator="containsText" stopIfTrue="1" text="NON">
      <formula>NOT(ISERROR(SEARCH("NON",B4)))</formula>
    </cfRule>
  </conditionalFormatting>
  <conditionalFormatting sqref="B18">
    <cfRule type="containsText" priority="1" dxfId="2" operator="containsText" stopIfTrue="1" text="AVERE">
      <formula>NOT(ISERROR(SEARCH("AVERE",B18)))</formula>
    </cfRule>
    <cfRule type="containsText" priority="2" dxfId="1" operator="containsText" stopIfTrue="1" text="MAITRISE">
      <formula>NOT(ISERROR(SEARCH("MAITRISE",B18)))</formula>
    </cfRule>
    <cfRule type="containsText" priority="3" dxfId="0" operator="containsText" stopIfTrue="1" text="AGGRAVE">
      <formula>NOT(ISERROR(SEARCH("AGGRAVE",B18)))</formula>
    </cfRule>
  </conditionalFormatting>
  <dataValidations count="1">
    <dataValidation type="list" allowBlank="1" showInputMessage="1" showErrorMessage="1" sqref="B3:B6 B8:B10 B12:B17">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9" r:id="rId1"/>
  <headerFooter>
    <oddHeader>&amp;L&amp;D&amp;C&amp;F&amp;R&amp;A</oddHeader>
    <oddFooter>&amp;RPage &amp;P sur &amp;N</oddFooter>
  </headerFooter>
  <ignoredErrors>
    <ignoredError sqref="C16 C4 C22"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E117"/>
  <sheetViews>
    <sheetView zoomScale="140" zoomScaleNormal="140" zoomScalePageLayoutView="0" workbookViewId="0" topLeftCell="A1">
      <selection activeCell="B6" sqref="B6"/>
    </sheetView>
  </sheetViews>
  <sheetFormatPr defaultColWidth="11.421875" defaultRowHeight="12.75"/>
  <cols>
    <col min="1" max="1" width="82.57421875" style="1" customWidth="1"/>
    <col min="2" max="2" width="24.7109375" style="29" customWidth="1"/>
    <col min="3" max="5" width="24.7109375" style="1" customWidth="1"/>
    <col min="6" max="16384" width="11.421875" style="1" customWidth="1"/>
  </cols>
  <sheetData>
    <row r="1" spans="1:5" s="8" customFormat="1" ht="37.5" customHeight="1">
      <c r="A1" s="107" t="s">
        <v>180</v>
      </c>
      <c r="B1" s="107" t="s">
        <v>161</v>
      </c>
      <c r="C1" s="107"/>
      <c r="D1" s="107"/>
      <c r="E1" s="106" t="s">
        <v>257</v>
      </c>
    </row>
    <row r="2" spans="1:5" s="8" customFormat="1" ht="37.5" customHeight="1">
      <c r="A2" s="107"/>
      <c r="B2" s="108" t="s">
        <v>182</v>
      </c>
      <c r="C2" s="108" t="s">
        <v>183</v>
      </c>
      <c r="D2" s="107" t="s">
        <v>181</v>
      </c>
      <c r="E2" s="106"/>
    </row>
    <row r="3" spans="1:5" s="8" customFormat="1" ht="46.5" customHeight="1">
      <c r="A3" s="107"/>
      <c r="B3" s="108"/>
      <c r="C3" s="108"/>
      <c r="D3" s="107"/>
      <c r="E3" s="106"/>
    </row>
    <row r="4" spans="1:5" s="5" customFormat="1" ht="15.75">
      <c r="A4" s="25"/>
      <c r="B4" s="61" t="s">
        <v>260</v>
      </c>
      <c r="C4" s="61" t="s">
        <v>260</v>
      </c>
      <c r="D4" s="61" t="s">
        <v>260</v>
      </c>
      <c r="E4" s="61" t="s">
        <v>260</v>
      </c>
    </row>
    <row r="5" spans="1:5" s="5" customFormat="1" ht="15.75">
      <c r="A5" s="20" t="s">
        <v>52</v>
      </c>
      <c r="B5" s="21"/>
      <c r="C5" s="21"/>
      <c r="D5" s="19"/>
      <c r="E5" s="22"/>
    </row>
    <row r="6" spans="1:5" s="5" customFormat="1" ht="15.75">
      <c r="A6" s="21" t="s">
        <v>233</v>
      </c>
      <c r="B6" s="34"/>
      <c r="C6" s="34"/>
      <c r="D6" s="35"/>
      <c r="E6" s="36"/>
    </row>
    <row r="7" spans="1:5" s="5" customFormat="1" ht="15.75">
      <c r="A7" s="21" t="s">
        <v>234</v>
      </c>
      <c r="B7" s="34"/>
      <c r="C7" s="34"/>
      <c r="D7" s="35"/>
      <c r="E7" s="36"/>
    </row>
    <row r="8" spans="1:5" s="5" customFormat="1" ht="15.75">
      <c r="A8" s="21" t="s">
        <v>209</v>
      </c>
      <c r="B8" s="34"/>
      <c r="C8" s="34"/>
      <c r="D8" s="35"/>
      <c r="E8" s="36"/>
    </row>
    <row r="9" spans="1:5" s="5" customFormat="1" ht="15.75">
      <c r="A9" s="21" t="s">
        <v>210</v>
      </c>
      <c r="B9" s="34"/>
      <c r="C9" s="34"/>
      <c r="D9" s="35"/>
      <c r="E9" s="36"/>
    </row>
    <row r="10" spans="1:5" s="5" customFormat="1" ht="15.75">
      <c r="A10" s="21" t="s">
        <v>211</v>
      </c>
      <c r="B10" s="34"/>
      <c r="C10" s="34"/>
      <c r="D10" s="35"/>
      <c r="E10" s="36"/>
    </row>
    <row r="11" spans="1:5" s="5" customFormat="1" ht="15.75">
      <c r="A11" s="21" t="s">
        <v>213</v>
      </c>
      <c r="B11" s="34"/>
      <c r="C11" s="34"/>
      <c r="D11" s="35"/>
      <c r="E11" s="36"/>
    </row>
    <row r="12" spans="1:5" s="5" customFormat="1" ht="15.75">
      <c r="A12" s="21" t="s">
        <v>164</v>
      </c>
      <c r="B12" s="34"/>
      <c r="C12" s="34"/>
      <c r="D12" s="35"/>
      <c r="E12" s="36"/>
    </row>
    <row r="13" spans="1:5" s="5" customFormat="1" ht="15.75">
      <c r="A13" s="21" t="s">
        <v>165</v>
      </c>
      <c r="B13" s="34"/>
      <c r="C13" s="34"/>
      <c r="D13" s="35"/>
      <c r="E13" s="36"/>
    </row>
    <row r="14" spans="1:5" s="5" customFormat="1" ht="15.75">
      <c r="A14" s="21" t="s">
        <v>214</v>
      </c>
      <c r="B14" s="34"/>
      <c r="C14" s="34"/>
      <c r="D14" s="35"/>
      <c r="E14" s="36"/>
    </row>
    <row r="15" spans="1:5" s="5" customFormat="1" ht="15.75">
      <c r="A15" s="21" t="s">
        <v>166</v>
      </c>
      <c r="B15" s="34"/>
      <c r="C15" s="34"/>
      <c r="D15" s="35"/>
      <c r="E15" s="36"/>
    </row>
    <row r="16" spans="1:5" s="5" customFormat="1" ht="15.75">
      <c r="A16" s="21" t="s">
        <v>168</v>
      </c>
      <c r="B16" s="34"/>
      <c r="C16" s="34"/>
      <c r="D16" s="35"/>
      <c r="E16" s="36"/>
    </row>
    <row r="17" spans="1:5" s="5" customFormat="1" ht="15.75">
      <c r="A17" s="21" t="s">
        <v>212</v>
      </c>
      <c r="B17" s="34"/>
      <c r="C17" s="34"/>
      <c r="D17" s="35"/>
      <c r="E17" s="36"/>
    </row>
    <row r="18" spans="1:5" s="5" customFormat="1" ht="15.75">
      <c r="A18" s="27" t="s">
        <v>255</v>
      </c>
      <c r="B18" s="31">
        <f>COUNTIF(B6:B17,"")</f>
        <v>12</v>
      </c>
      <c r="C18" s="31">
        <f>COUNTIF(C6:C17,"")</f>
        <v>12</v>
      </c>
      <c r="D18" s="25"/>
      <c r="E18" s="26"/>
    </row>
    <row r="19" spans="1:5" s="5" customFormat="1" ht="15.75">
      <c r="A19" s="23" t="s">
        <v>51</v>
      </c>
      <c r="B19" s="21"/>
      <c r="C19" s="21"/>
      <c r="D19" s="19"/>
      <c r="E19" s="22"/>
    </row>
    <row r="20" spans="1:5" s="5" customFormat="1" ht="15.75">
      <c r="A20" s="21" t="s">
        <v>234</v>
      </c>
      <c r="B20" s="34"/>
      <c r="C20" s="34"/>
      <c r="D20" s="35"/>
      <c r="E20" s="36"/>
    </row>
    <row r="21" spans="1:5" s="5" customFormat="1" ht="15.75">
      <c r="A21" s="22" t="s">
        <v>215</v>
      </c>
      <c r="B21" s="34"/>
      <c r="C21" s="34"/>
      <c r="D21" s="35"/>
      <c r="E21" s="36"/>
    </row>
    <row r="22" spans="1:5" s="5" customFormat="1" ht="15.75">
      <c r="A22" s="21" t="s">
        <v>211</v>
      </c>
      <c r="B22" s="34"/>
      <c r="C22" s="34"/>
      <c r="D22" s="35"/>
      <c r="E22" s="36"/>
    </row>
    <row r="23" spans="1:5" s="5" customFormat="1" ht="15.75">
      <c r="A23" s="21" t="s">
        <v>235</v>
      </c>
      <c r="B23" s="34"/>
      <c r="C23" s="34"/>
      <c r="D23" s="35"/>
      <c r="E23" s="36"/>
    </row>
    <row r="24" spans="1:5" s="5" customFormat="1" ht="15.75">
      <c r="A24" s="22" t="s">
        <v>167</v>
      </c>
      <c r="B24" s="34"/>
      <c r="C24" s="34"/>
      <c r="D24" s="35"/>
      <c r="E24" s="36"/>
    </row>
    <row r="25" spans="1:5" s="5" customFormat="1" ht="15.75">
      <c r="A25" s="22" t="s">
        <v>169</v>
      </c>
      <c r="B25" s="34"/>
      <c r="C25" s="34"/>
      <c r="D25" s="35"/>
      <c r="E25" s="36"/>
    </row>
    <row r="26" spans="1:5" s="5" customFormat="1" ht="15.75">
      <c r="A26" s="27" t="s">
        <v>255</v>
      </c>
      <c r="B26" s="31">
        <f>COUNTIF(B20:B25,"")</f>
        <v>6</v>
      </c>
      <c r="C26" s="31">
        <f>COUNTIF(C20:C25,"")</f>
        <v>6</v>
      </c>
      <c r="D26" s="25"/>
      <c r="E26" s="26"/>
    </row>
    <row r="27" spans="1:5" s="5" customFormat="1" ht="15.75">
      <c r="A27" s="23" t="s">
        <v>142</v>
      </c>
      <c r="B27" s="21"/>
      <c r="C27" s="21"/>
      <c r="D27" s="19"/>
      <c r="E27" s="22"/>
    </row>
    <row r="28" spans="1:5" s="5" customFormat="1" ht="15.75">
      <c r="A28" s="22" t="s">
        <v>170</v>
      </c>
      <c r="B28" s="34"/>
      <c r="C28" s="34"/>
      <c r="D28" s="35"/>
      <c r="E28" s="36"/>
    </row>
    <row r="29" spans="1:5" s="5" customFormat="1" ht="15.75">
      <c r="A29" s="22" t="s">
        <v>218</v>
      </c>
      <c r="B29" s="34"/>
      <c r="C29" s="34"/>
      <c r="D29" s="35"/>
      <c r="E29" s="36"/>
    </row>
    <row r="30" spans="1:5" s="5" customFormat="1" ht="15.75">
      <c r="A30" s="22" t="s">
        <v>219</v>
      </c>
      <c r="B30" s="34"/>
      <c r="C30" s="34"/>
      <c r="D30" s="35"/>
      <c r="E30" s="36"/>
    </row>
    <row r="31" spans="1:5" s="5" customFormat="1" ht="15.75">
      <c r="A31" s="22" t="s">
        <v>171</v>
      </c>
      <c r="B31" s="34"/>
      <c r="C31" s="34"/>
      <c r="D31" s="35"/>
      <c r="E31" s="36"/>
    </row>
    <row r="32" spans="1:5" s="5" customFormat="1" ht="15.75">
      <c r="A32" s="22" t="s">
        <v>172</v>
      </c>
      <c r="B32" s="34"/>
      <c r="C32" s="34"/>
      <c r="D32" s="35"/>
      <c r="E32" s="36"/>
    </row>
    <row r="33" spans="1:5" s="5" customFormat="1" ht="15.75">
      <c r="A33" s="21" t="s">
        <v>165</v>
      </c>
      <c r="B33" s="34"/>
      <c r="C33" s="34"/>
      <c r="D33" s="35"/>
      <c r="E33" s="36"/>
    </row>
    <row r="34" spans="1:5" s="5" customFormat="1" ht="15.75">
      <c r="A34" s="22" t="s">
        <v>173</v>
      </c>
      <c r="B34" s="34"/>
      <c r="C34" s="34"/>
      <c r="D34" s="35"/>
      <c r="E34" s="36"/>
    </row>
    <row r="35" spans="1:5" s="5" customFormat="1" ht="15.75">
      <c r="A35" s="22" t="s">
        <v>217</v>
      </c>
      <c r="B35" s="34"/>
      <c r="C35" s="34"/>
      <c r="D35" s="35"/>
      <c r="E35" s="36"/>
    </row>
    <row r="36" spans="1:5" s="5" customFormat="1" ht="15.75">
      <c r="A36" s="22" t="s">
        <v>177</v>
      </c>
      <c r="B36" s="34"/>
      <c r="C36" s="34"/>
      <c r="D36" s="35"/>
      <c r="E36" s="36"/>
    </row>
    <row r="37" spans="1:5" s="5" customFormat="1" ht="15.75">
      <c r="A37" s="27" t="s">
        <v>255</v>
      </c>
      <c r="B37" s="31">
        <f>COUNTIF(B28:B36,"")</f>
        <v>9</v>
      </c>
      <c r="C37" s="31">
        <f>COUNTIF(C28:C36,"")</f>
        <v>9</v>
      </c>
      <c r="D37" s="25"/>
      <c r="E37" s="26"/>
    </row>
    <row r="38" spans="1:5" s="5" customFormat="1" ht="15.75">
      <c r="A38" s="23" t="s">
        <v>139</v>
      </c>
      <c r="B38" s="21"/>
      <c r="C38" s="21"/>
      <c r="D38" s="19"/>
      <c r="E38" s="22"/>
    </row>
    <row r="39" spans="1:5" s="5" customFormat="1" ht="15.75">
      <c r="A39" s="22" t="s">
        <v>174</v>
      </c>
      <c r="B39" s="34"/>
      <c r="C39" s="34"/>
      <c r="D39" s="35"/>
      <c r="E39" s="36"/>
    </row>
    <row r="40" spans="1:5" s="5" customFormat="1" ht="15.75">
      <c r="A40" s="22" t="s">
        <v>220</v>
      </c>
      <c r="B40" s="34"/>
      <c r="C40" s="34"/>
      <c r="D40" s="35"/>
      <c r="E40" s="36"/>
    </row>
    <row r="41" spans="1:5" s="5" customFormat="1" ht="15.75">
      <c r="A41" s="22" t="s">
        <v>221</v>
      </c>
      <c r="B41" s="34"/>
      <c r="C41" s="34"/>
      <c r="D41" s="35"/>
      <c r="E41" s="36"/>
    </row>
    <row r="42" spans="1:5" s="5" customFormat="1" ht="15.75">
      <c r="A42" s="27" t="s">
        <v>255</v>
      </c>
      <c r="B42" s="31">
        <f>COUNTIF(B39:B41,"")</f>
        <v>3</v>
      </c>
      <c r="C42" s="31">
        <f>COUNTIF(C39:C41,"")</f>
        <v>3</v>
      </c>
      <c r="D42" s="25"/>
      <c r="E42" s="26"/>
    </row>
    <row r="43" spans="1:5" s="5" customFormat="1" ht="15.75">
      <c r="A43" s="23" t="s">
        <v>141</v>
      </c>
      <c r="B43" s="21"/>
      <c r="C43" s="21"/>
      <c r="D43" s="19"/>
      <c r="E43" s="22"/>
    </row>
    <row r="44" spans="1:5" s="5" customFormat="1" ht="15.75">
      <c r="A44" s="22" t="s">
        <v>176</v>
      </c>
      <c r="B44" s="34"/>
      <c r="C44" s="34"/>
      <c r="D44" s="35"/>
      <c r="E44" s="36"/>
    </row>
    <row r="45" spans="1:5" s="5" customFormat="1" ht="15.75">
      <c r="A45" s="22" t="s">
        <v>223</v>
      </c>
      <c r="B45" s="34"/>
      <c r="C45" s="34"/>
      <c r="D45" s="35"/>
      <c r="E45" s="36"/>
    </row>
    <row r="46" spans="1:5" s="5" customFormat="1" ht="15.75">
      <c r="A46" s="22" t="s">
        <v>224</v>
      </c>
      <c r="B46" s="34"/>
      <c r="C46" s="34"/>
      <c r="D46" s="35"/>
      <c r="E46" s="36"/>
    </row>
    <row r="47" spans="1:5" s="5" customFormat="1" ht="15.75">
      <c r="A47" s="22" t="s">
        <v>178</v>
      </c>
      <c r="B47" s="34"/>
      <c r="C47" s="34"/>
      <c r="D47" s="35"/>
      <c r="E47" s="36"/>
    </row>
    <row r="48" spans="1:5" s="5" customFormat="1" ht="15.75">
      <c r="A48" s="22" t="s">
        <v>236</v>
      </c>
      <c r="B48" s="34"/>
      <c r="C48" s="34"/>
      <c r="D48" s="35"/>
      <c r="E48" s="36"/>
    </row>
    <row r="49" spans="1:5" s="5" customFormat="1" ht="15.75">
      <c r="A49" s="27" t="s">
        <v>255</v>
      </c>
      <c r="B49" s="31">
        <f>COUNTIF(B44:B48,"")</f>
        <v>5</v>
      </c>
      <c r="C49" s="31">
        <f>COUNTIF(C44:C48,"")</f>
        <v>5</v>
      </c>
      <c r="D49" s="25"/>
      <c r="E49" s="26"/>
    </row>
    <row r="50" spans="1:5" s="5" customFormat="1" ht="15.75">
      <c r="A50" s="23" t="s">
        <v>140</v>
      </c>
      <c r="B50" s="21"/>
      <c r="C50" s="21"/>
      <c r="D50" s="19"/>
      <c r="E50" s="22"/>
    </row>
    <row r="51" spans="1:5" s="5" customFormat="1" ht="15.75">
      <c r="A51" s="22" t="s">
        <v>222</v>
      </c>
      <c r="B51" s="34"/>
      <c r="C51" s="34"/>
      <c r="D51" s="35"/>
      <c r="E51" s="36"/>
    </row>
    <row r="52" spans="1:5" s="5" customFormat="1" ht="15.75">
      <c r="A52" s="22" t="s">
        <v>227</v>
      </c>
      <c r="B52" s="34"/>
      <c r="C52" s="34"/>
      <c r="D52" s="35"/>
      <c r="E52" s="36"/>
    </row>
    <row r="53" spans="1:5" s="5" customFormat="1" ht="15.75">
      <c r="A53" s="22" t="s">
        <v>175</v>
      </c>
      <c r="B53" s="34"/>
      <c r="C53" s="34"/>
      <c r="D53" s="35"/>
      <c r="E53" s="36"/>
    </row>
    <row r="54" spans="1:5" s="5" customFormat="1" ht="15.75">
      <c r="A54" s="21" t="s">
        <v>216</v>
      </c>
      <c r="B54" s="34"/>
      <c r="C54" s="34"/>
      <c r="D54" s="35"/>
      <c r="E54" s="36"/>
    </row>
    <row r="55" spans="1:5" s="5" customFormat="1" ht="15.75">
      <c r="A55" s="21" t="s">
        <v>226</v>
      </c>
      <c r="B55" s="34"/>
      <c r="C55" s="34"/>
      <c r="D55" s="35"/>
      <c r="E55" s="36"/>
    </row>
    <row r="56" spans="1:5" s="5" customFormat="1" ht="15.75">
      <c r="A56" s="21" t="s">
        <v>225</v>
      </c>
      <c r="B56" s="34"/>
      <c r="C56" s="34"/>
      <c r="D56" s="35"/>
      <c r="E56" s="36"/>
    </row>
    <row r="57" spans="1:5" s="5" customFormat="1" ht="15.75">
      <c r="A57" s="27" t="s">
        <v>255</v>
      </c>
      <c r="B57" s="31">
        <f>COUNTIF(B51:B56,"")</f>
        <v>6</v>
      </c>
      <c r="C57" s="31">
        <f>COUNTIF(C51:C56,"")</f>
        <v>6</v>
      </c>
      <c r="D57" s="25"/>
      <c r="E57" s="26"/>
    </row>
    <row r="58" spans="1:5" s="5" customFormat="1" ht="15.75">
      <c r="A58" s="23" t="s">
        <v>162</v>
      </c>
      <c r="B58" s="21"/>
      <c r="C58" s="21"/>
      <c r="D58" s="19"/>
      <c r="E58" s="22"/>
    </row>
    <row r="59" spans="1:5" s="5" customFormat="1" ht="15.75">
      <c r="A59" s="22" t="s">
        <v>237</v>
      </c>
      <c r="B59" s="34"/>
      <c r="C59" s="34"/>
      <c r="D59" s="35"/>
      <c r="E59" s="36"/>
    </row>
    <row r="60" spans="1:5" s="5" customFormat="1" ht="15.75">
      <c r="A60" s="22" t="s">
        <v>228</v>
      </c>
      <c r="B60" s="34"/>
      <c r="C60" s="34"/>
      <c r="D60" s="35"/>
      <c r="E60" s="36"/>
    </row>
    <row r="61" spans="1:5" s="5" customFormat="1" ht="15.75">
      <c r="A61" s="27" t="s">
        <v>255</v>
      </c>
      <c r="B61" s="31">
        <f>COUNTIF(B59:B60,"")</f>
        <v>2</v>
      </c>
      <c r="C61" s="31">
        <f>COUNTIF(C59:C60,"")</f>
        <v>2</v>
      </c>
      <c r="D61" s="25"/>
      <c r="E61" s="26"/>
    </row>
    <row r="62" spans="1:5" s="5" customFormat="1" ht="15.75">
      <c r="A62" s="23" t="s">
        <v>163</v>
      </c>
      <c r="B62" s="21"/>
      <c r="C62" s="21"/>
      <c r="D62" s="19"/>
      <c r="E62" s="22"/>
    </row>
    <row r="63" spans="1:5" s="5" customFormat="1" ht="15.75">
      <c r="A63" s="22" t="s">
        <v>254</v>
      </c>
      <c r="B63" s="34"/>
      <c r="C63" s="34"/>
      <c r="D63" s="35"/>
      <c r="E63" s="36"/>
    </row>
    <row r="64" spans="1:5" s="5" customFormat="1" ht="15.75">
      <c r="A64" s="22" t="s">
        <v>230</v>
      </c>
      <c r="B64" s="34"/>
      <c r="C64" s="34"/>
      <c r="D64" s="35"/>
      <c r="E64" s="36"/>
    </row>
    <row r="65" spans="1:5" s="5" customFormat="1" ht="15.75">
      <c r="A65" s="22" t="s">
        <v>229</v>
      </c>
      <c r="B65" s="34"/>
      <c r="C65" s="34"/>
      <c r="D65" s="35"/>
      <c r="E65" s="36"/>
    </row>
    <row r="66" spans="1:5" s="5" customFormat="1" ht="15.75">
      <c r="A66" s="22" t="s">
        <v>165</v>
      </c>
      <c r="B66" s="34"/>
      <c r="C66" s="34"/>
      <c r="D66" s="35"/>
      <c r="E66" s="36"/>
    </row>
    <row r="67" spans="1:5" s="5" customFormat="1" ht="15.75">
      <c r="A67" s="22" t="s">
        <v>179</v>
      </c>
      <c r="B67" s="34"/>
      <c r="C67" s="34"/>
      <c r="D67" s="35"/>
      <c r="E67" s="36"/>
    </row>
    <row r="68" spans="1:5" s="5" customFormat="1" ht="15.75">
      <c r="A68" s="22" t="s">
        <v>232</v>
      </c>
      <c r="B68" s="34"/>
      <c r="C68" s="34"/>
      <c r="D68" s="35"/>
      <c r="E68" s="36"/>
    </row>
    <row r="69" spans="1:5" s="5" customFormat="1" ht="15.75">
      <c r="A69" s="27" t="s">
        <v>255</v>
      </c>
      <c r="B69" s="31">
        <f>COUNTIF(B63:B68,"")</f>
        <v>6</v>
      </c>
      <c r="C69" s="31">
        <f>COUNTIF(C63:C68,"")</f>
        <v>6</v>
      </c>
      <c r="D69" s="25"/>
      <c r="E69" s="26"/>
    </row>
    <row r="70" spans="1:5" s="5" customFormat="1" ht="15.75">
      <c r="A70" s="30" t="s">
        <v>256</v>
      </c>
      <c r="B70" s="31">
        <f>B69+B61+B57+B49+B42+B37+B26+B18</f>
        <v>49</v>
      </c>
      <c r="C70" s="31">
        <f>C69+C61+C57+C49+C42+C37+C26+C18</f>
        <v>49</v>
      </c>
      <c r="D70" s="33"/>
      <c r="E70" s="33"/>
    </row>
    <row r="71" spans="2:4" s="5" customFormat="1" ht="15.75">
      <c r="B71" s="28"/>
      <c r="D71" s="7"/>
    </row>
    <row r="72" spans="2:4" s="5" customFormat="1" ht="15.75">
      <c r="B72" s="28"/>
      <c r="D72" s="7"/>
    </row>
    <row r="73" spans="2:4" s="5" customFormat="1" ht="15.75">
      <c r="B73" s="28"/>
      <c r="D73" s="7"/>
    </row>
    <row r="74" spans="2:4" s="5" customFormat="1" ht="15.75">
      <c r="B74" s="28"/>
      <c r="D74" s="7"/>
    </row>
    <row r="75" spans="2:4" s="5" customFormat="1" ht="15.75">
      <c r="B75" s="28"/>
      <c r="D75" s="7"/>
    </row>
    <row r="76" spans="2:4" s="5" customFormat="1" ht="15.75">
      <c r="B76" s="28"/>
      <c r="D76" s="7"/>
    </row>
    <row r="77" spans="2:4" s="5" customFormat="1" ht="15.75">
      <c r="B77" s="28"/>
      <c r="D77" s="7"/>
    </row>
    <row r="78" spans="2:4" s="5" customFormat="1" ht="15.75">
      <c r="B78" s="28"/>
      <c r="D78" s="7"/>
    </row>
    <row r="79" spans="2:4" s="5" customFormat="1" ht="15.75">
      <c r="B79" s="28"/>
      <c r="D79" s="7"/>
    </row>
    <row r="80" spans="2:4" s="5" customFormat="1" ht="15.75">
      <c r="B80" s="28"/>
      <c r="D80" s="7"/>
    </row>
    <row r="81" spans="2:4" s="5" customFormat="1" ht="15.75">
      <c r="B81" s="28"/>
      <c r="D81" s="7"/>
    </row>
    <row r="82" spans="2:4" s="5" customFormat="1" ht="15.75">
      <c r="B82" s="28"/>
      <c r="D82" s="7"/>
    </row>
    <row r="83" spans="2:4" s="5" customFormat="1" ht="15.75">
      <c r="B83" s="28"/>
      <c r="D83" s="7"/>
    </row>
    <row r="84" spans="2:4" s="5" customFormat="1" ht="15.75">
      <c r="B84" s="28"/>
      <c r="D84" s="7"/>
    </row>
    <row r="85" spans="2:4" s="5" customFormat="1" ht="15.75">
      <c r="B85" s="28"/>
      <c r="D85" s="7"/>
    </row>
    <row r="86" spans="2:4" s="5" customFormat="1" ht="15.75">
      <c r="B86" s="28"/>
      <c r="D86" s="7"/>
    </row>
    <row r="87" spans="2:4" s="5" customFormat="1" ht="15.75">
      <c r="B87" s="28"/>
      <c r="D87" s="7"/>
    </row>
    <row r="88" spans="2:4" s="5" customFormat="1" ht="15.75">
      <c r="B88" s="28"/>
      <c r="D88" s="7"/>
    </row>
    <row r="89" spans="2:4" s="5" customFormat="1" ht="15.75">
      <c r="B89" s="28"/>
      <c r="D89" s="7"/>
    </row>
    <row r="90" spans="2:4" s="5" customFormat="1" ht="15.75">
      <c r="B90" s="28"/>
      <c r="D90" s="7"/>
    </row>
    <row r="91" spans="2:4" s="5" customFormat="1" ht="15.75">
      <c r="B91" s="28"/>
      <c r="D91" s="7"/>
    </row>
    <row r="92" spans="2:4" s="5" customFormat="1" ht="15.75">
      <c r="B92" s="28"/>
      <c r="D92" s="7"/>
    </row>
    <row r="93" s="5" customFormat="1" ht="15.75">
      <c r="B93" s="28"/>
    </row>
    <row r="94" s="5" customFormat="1" ht="15.75">
      <c r="B94" s="28"/>
    </row>
    <row r="95" s="5" customFormat="1" ht="15.75">
      <c r="B95" s="28"/>
    </row>
    <row r="96" s="5" customFormat="1" ht="15.75">
      <c r="B96" s="28"/>
    </row>
    <row r="97" s="5" customFormat="1" ht="15.75">
      <c r="B97" s="28"/>
    </row>
    <row r="98" s="5" customFormat="1" ht="15.75">
      <c r="B98" s="28"/>
    </row>
    <row r="99" s="5" customFormat="1" ht="15.75">
      <c r="B99" s="28"/>
    </row>
    <row r="100" s="5" customFormat="1" ht="15.75">
      <c r="B100" s="28"/>
    </row>
    <row r="101" s="5" customFormat="1" ht="15.75">
      <c r="B101" s="28"/>
    </row>
    <row r="102" s="5" customFormat="1" ht="15.75">
      <c r="B102" s="28"/>
    </row>
    <row r="103" s="5" customFormat="1" ht="15.75">
      <c r="B103" s="28"/>
    </row>
    <row r="104" s="5" customFormat="1" ht="15.75">
      <c r="B104" s="28"/>
    </row>
    <row r="105" s="5" customFormat="1" ht="15.75">
      <c r="B105" s="28"/>
    </row>
    <row r="106" s="5" customFormat="1" ht="15.75">
      <c r="B106" s="28"/>
    </row>
    <row r="107" s="5" customFormat="1" ht="15.75">
      <c r="B107" s="28"/>
    </row>
    <row r="108" s="5" customFormat="1" ht="15.75">
      <c r="B108" s="28"/>
    </row>
    <row r="109" s="5" customFormat="1" ht="15.75">
      <c r="B109" s="28"/>
    </row>
    <row r="110" s="5" customFormat="1" ht="15.75">
      <c r="B110" s="28"/>
    </row>
    <row r="111" s="5" customFormat="1" ht="15.75">
      <c r="B111" s="28"/>
    </row>
    <row r="112" s="5" customFormat="1" ht="15.75">
      <c r="B112" s="28"/>
    </row>
    <row r="113" s="5" customFormat="1" ht="15.75">
      <c r="B113" s="28"/>
    </row>
    <row r="114" s="5" customFormat="1" ht="15.75">
      <c r="B114" s="28"/>
    </row>
    <row r="115" s="5" customFormat="1" ht="15.75">
      <c r="B115" s="28"/>
    </row>
    <row r="116" s="5" customFormat="1" ht="15.75">
      <c r="B116" s="28"/>
    </row>
    <row r="117" s="5" customFormat="1" ht="15.75">
      <c r="B117" s="28"/>
    </row>
  </sheetData>
  <sheetProtection password="DF16" sheet="1" objects="1" scenarios="1" selectLockedCells="1" sort="0" autoFilter="0"/>
  <autoFilter ref="B4:E4"/>
  <mergeCells count="6">
    <mergeCell ref="E1:E3"/>
    <mergeCell ref="A1:A3"/>
    <mergeCell ref="B1:D1"/>
    <mergeCell ref="D2:D3"/>
    <mergeCell ref="B2:B3"/>
    <mergeCell ref="C2:C3"/>
  </mergeCells>
  <printOptions horizontalCentered="1" verticalCentered="1"/>
  <pageMargins left="0.2362204724409449" right="0.2362204724409449" top="0.5511811023622047" bottom="0.5511811023622047" header="0.31496062992125984" footer="0.31496062992125984"/>
  <pageSetup fitToHeight="3" fitToWidth="1" horizontalDpi="600" verticalDpi="600" orientation="landscape" paperSize="9" scale="80" r:id="rId1"/>
  <headerFooter>
    <oddHeader>&amp;L&amp;D&amp;C&amp;F&amp;R&amp;A</oddHeader>
    <oddFooter>&amp;RPage &amp;P sur &amp;N</oddFooter>
  </headerFooter>
</worksheet>
</file>

<file path=xl/worksheets/sheet1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sheetData>
    <row r="1" ht="12.75">
      <c r="A1" s="64" t="s">
        <v>2</v>
      </c>
    </row>
    <row r="2" ht="12.75">
      <c r="A2" s="64" t="s">
        <v>3</v>
      </c>
    </row>
  </sheetData>
  <sheetProtection password="DF16" sheet="1" objects="1" scenarios="1" selectLockedCells="1" selectUn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C3:G16"/>
  <sheetViews>
    <sheetView zoomScalePageLayoutView="0" workbookViewId="0" topLeftCell="A1">
      <selection activeCell="A1" sqref="A1"/>
    </sheetView>
  </sheetViews>
  <sheetFormatPr defaultColWidth="11.421875" defaultRowHeight="12.75"/>
  <cols>
    <col min="1" max="2" width="11.421875" style="14" customWidth="1"/>
    <col min="3" max="3" width="30.57421875" style="14" bestFit="1" customWidth="1"/>
    <col min="4" max="6" width="25.7109375" style="14" customWidth="1"/>
    <col min="7" max="7" width="27.28125" style="14" bestFit="1" customWidth="1"/>
    <col min="8" max="16384" width="11.421875" style="14" customWidth="1"/>
  </cols>
  <sheetData>
    <row r="3" spans="3:7" s="15" customFormat="1" ht="56.25">
      <c r="C3" s="57" t="s">
        <v>238</v>
      </c>
      <c r="D3" s="57" t="s">
        <v>239</v>
      </c>
      <c r="E3" s="53" t="s">
        <v>259</v>
      </c>
      <c r="F3" s="53" t="s">
        <v>241</v>
      </c>
      <c r="G3" s="57" t="s">
        <v>240</v>
      </c>
    </row>
    <row r="4" spans="3:7" ht="20.25">
      <c r="C4" s="91" t="s">
        <v>53</v>
      </c>
      <c r="D4" s="89">
        <v>11</v>
      </c>
      <c r="E4" s="93">
        <f>Organisation!$C$20</f>
        <v>0</v>
      </c>
      <c r="F4" s="93">
        <f>Organisation!$C$19</f>
        <v>11</v>
      </c>
      <c r="G4" s="94" t="str">
        <f>Organisation!$B$16</f>
        <v>RISQUE AGGRAVE</v>
      </c>
    </row>
    <row r="5" spans="3:7" ht="20.25">
      <c r="C5" s="91" t="s">
        <v>54</v>
      </c>
      <c r="D5" s="89">
        <v>9</v>
      </c>
      <c r="E5" s="89">
        <f>Budget!$C$17</f>
        <v>0</v>
      </c>
      <c r="F5" s="89">
        <f>Budget!$C$16</f>
        <v>9</v>
      </c>
      <c r="G5" s="90" t="str">
        <f>Budget!$B$13</f>
        <v>RISQUE AGGRAVE</v>
      </c>
    </row>
    <row r="6" spans="3:7" ht="20.25">
      <c r="C6" s="91" t="s">
        <v>55</v>
      </c>
      <c r="D6" s="89">
        <v>12</v>
      </c>
      <c r="E6" s="89">
        <f>Dépenses!$C$20</f>
        <v>0</v>
      </c>
      <c r="F6" s="89">
        <f>Dépenses!$C$19</f>
        <v>12</v>
      </c>
      <c r="G6" s="90" t="str">
        <f>Dépenses!$B$16</f>
        <v>RISQUE AGGRAVE</v>
      </c>
    </row>
    <row r="7" spans="3:7" ht="20.25">
      <c r="C7" s="91" t="s">
        <v>56</v>
      </c>
      <c r="D7" s="89">
        <v>9</v>
      </c>
      <c r="E7" s="89">
        <f>Recettes!$C$17</f>
        <v>0</v>
      </c>
      <c r="F7" s="89">
        <f>Recettes!$C$16</f>
        <v>9</v>
      </c>
      <c r="G7" s="90" t="str">
        <f>Recettes!$B$13</f>
        <v>RISQUE AGGRAVE</v>
      </c>
    </row>
    <row r="8" spans="3:7" ht="20.25">
      <c r="C8" s="91" t="s">
        <v>57</v>
      </c>
      <c r="D8" s="89">
        <v>12</v>
      </c>
      <c r="E8" s="89">
        <f>Patrimoine!$C$20</f>
        <v>0</v>
      </c>
      <c r="F8" s="89">
        <f>Patrimoine!$C$19</f>
        <v>12</v>
      </c>
      <c r="G8" s="90" t="str">
        <f>Patrimoine!$B$16</f>
        <v>RISQUE AGGRAVE</v>
      </c>
    </row>
    <row r="9" spans="3:7" ht="20.25">
      <c r="C9" s="91" t="s">
        <v>58</v>
      </c>
      <c r="D9" s="89">
        <v>7</v>
      </c>
      <c r="E9" s="89">
        <f>Stocks!$C$13</f>
        <v>0</v>
      </c>
      <c r="F9" s="89">
        <f>Stocks!$C$12</f>
        <v>7</v>
      </c>
      <c r="G9" s="90" t="str">
        <f>Stocks!$B$9</f>
        <v>RISQUE AGGRAVE</v>
      </c>
    </row>
    <row r="10" spans="3:7" ht="20.25">
      <c r="C10" s="91" t="s">
        <v>59</v>
      </c>
      <c r="D10" s="89">
        <v>14</v>
      </c>
      <c r="E10" s="89">
        <f>Régies!$C$22</f>
        <v>0</v>
      </c>
      <c r="F10" s="89">
        <f>Régies!$C$21</f>
        <v>14</v>
      </c>
      <c r="G10" s="90" t="str">
        <f>Régies!$B$18</f>
        <v>RISQUE AGGRAVE</v>
      </c>
    </row>
    <row r="11" spans="3:7" ht="20.25">
      <c r="C11" s="91" t="s">
        <v>160</v>
      </c>
      <c r="D11" s="89">
        <v>14</v>
      </c>
      <c r="E11" s="89">
        <f>Personnels_budget!$C$22</f>
        <v>0</v>
      </c>
      <c r="F11" s="89">
        <f>Personnels_budget!$C$21</f>
        <v>14</v>
      </c>
      <c r="G11" s="90" t="str">
        <f>Personnels_budget!$B$18</f>
        <v>RISQUE AGGRAVE</v>
      </c>
    </row>
    <row r="12" spans="3:7" ht="20.25">
      <c r="C12" s="91" t="s">
        <v>138</v>
      </c>
      <c r="D12" s="89">
        <v>13</v>
      </c>
      <c r="E12" s="89">
        <f>'Voyages d''études'!$C$22</f>
        <v>0</v>
      </c>
      <c r="F12" s="89">
        <f>'Voyages d''études'!$C$21</f>
        <v>13</v>
      </c>
      <c r="G12" s="90" t="str">
        <f>'Voyages d''études'!$B$18</f>
        <v>RISQUE AGGRAVE</v>
      </c>
    </row>
    <row r="13" spans="3:7" ht="20.25">
      <c r="C13" s="92" t="s">
        <v>242</v>
      </c>
      <c r="D13" s="58">
        <f>SUM(D4:D12)</f>
        <v>101</v>
      </c>
      <c r="E13" s="59"/>
      <c r="F13" s="59"/>
      <c r="G13" s="60"/>
    </row>
    <row r="15" spans="5:6" ht="112.5">
      <c r="E15" s="55" t="s">
        <v>261</v>
      </c>
      <c r="F15" s="53" t="s">
        <v>262</v>
      </c>
    </row>
    <row r="16" spans="3:6" ht="40.5">
      <c r="C16" s="56" t="s">
        <v>231</v>
      </c>
      <c r="D16" s="63">
        <v>49</v>
      </c>
      <c r="E16" s="63">
        <f>Organigramme_fonctionnel!$B$70</f>
        <v>49</v>
      </c>
      <c r="F16" s="62">
        <f>Organigramme_fonctionnel!$C$70</f>
        <v>49</v>
      </c>
    </row>
  </sheetData>
  <sheetProtection password="DF16" sheet="1" objects="1" scenarios="1" selectLockedCells="1" selectUnlockedCells="1"/>
  <conditionalFormatting sqref="G4:G12">
    <cfRule type="containsText" priority="1" dxfId="1" operator="containsText" stopIfTrue="1" text="MAITRISE">
      <formula>NOT(ISERROR(SEARCH("MAITRISE",G4)))</formula>
    </cfRule>
    <cfRule type="containsText" priority="2" dxfId="2" operator="containsText" stopIfTrue="1" text="AVERE">
      <formula>NOT(ISERROR(SEARCH("AVERE",G4)))</formula>
    </cfRule>
    <cfRule type="containsText" priority="3" dxfId="0" operator="containsText" stopIfTrue="1" text="AGGRAVE">
      <formula>NOT(ISERROR(SEARCH("AGGRAVE",G4)))</formula>
    </cfRule>
  </conditionalFormatting>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2" r:id="rId1"/>
  <headerFooter>
    <oddHeader>&amp;L&amp;D&amp;C&amp;F&amp;R&amp;A</oddHeader>
    <oddFooter>&amp;RPage &amp;P sur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zoomScale="115" zoomScaleNormal="115" zoomScalePageLayoutView="0" workbookViewId="0" topLeftCell="A1">
      <selection activeCell="B3" sqref="B3"/>
    </sheetView>
  </sheetViews>
  <sheetFormatPr defaultColWidth="11.421875" defaultRowHeight="12.75"/>
  <cols>
    <col min="1" max="1" width="89.8515625" style="97" customWidth="1"/>
    <col min="2" max="2" width="23.57421875" style="1" customWidth="1"/>
    <col min="3" max="3" width="14.57421875" style="1" hidden="1" customWidth="1"/>
    <col min="4" max="5" width="0" style="2" hidden="1" customWidth="1"/>
    <col min="6" max="6" width="28.7109375" style="2" bestFit="1" customWidth="1"/>
    <col min="7" max="7" width="50.7109375" style="1" customWidth="1"/>
    <col min="8" max="16384" width="11.421875" style="1" customWidth="1"/>
  </cols>
  <sheetData>
    <row r="1" spans="1:7" s="13" customFormat="1" ht="34.5" customHeight="1">
      <c r="A1" s="53" t="s">
        <v>144</v>
      </c>
      <c r="B1" s="53" t="s">
        <v>258</v>
      </c>
      <c r="C1" s="37"/>
      <c r="D1" s="38" t="s">
        <v>2</v>
      </c>
      <c r="E1" s="38" t="s">
        <v>3</v>
      </c>
      <c r="F1" s="38" t="s">
        <v>69</v>
      </c>
      <c r="G1" s="38" t="s">
        <v>257</v>
      </c>
    </row>
    <row r="2" spans="1:7" ht="15.75">
      <c r="A2" s="95" t="s">
        <v>1</v>
      </c>
      <c r="B2" s="83"/>
      <c r="C2" s="39"/>
      <c r="D2" s="40"/>
      <c r="E2" s="40"/>
      <c r="F2" s="40"/>
      <c r="G2" s="41"/>
    </row>
    <row r="3" spans="1:7" ht="15.75">
      <c r="A3" s="103" t="s">
        <v>0</v>
      </c>
      <c r="B3" s="69" t="s">
        <v>3</v>
      </c>
      <c r="C3" s="65">
        <f>IF(B3="OUI",0,IF(B3="NON",50))</f>
        <v>50</v>
      </c>
      <c r="D3" s="49"/>
      <c r="E3" s="50"/>
      <c r="F3" s="18" t="s">
        <v>66</v>
      </c>
      <c r="G3" s="34"/>
    </row>
    <row r="4" spans="1:7" ht="15.75">
      <c r="A4" s="103" t="s">
        <v>4</v>
      </c>
      <c r="B4" s="70" t="s">
        <v>3</v>
      </c>
      <c r="C4" s="65">
        <f aca="true" t="shared" si="0" ref="C4:C15">IF(B4="OUI",0,IF(B4="NON",1))</f>
        <v>1</v>
      </c>
      <c r="D4" s="49"/>
      <c r="E4" s="51"/>
      <c r="F4" s="18" t="s">
        <v>66</v>
      </c>
      <c r="G4" s="34"/>
    </row>
    <row r="5" spans="1:7" ht="15.75">
      <c r="A5" s="103" t="s">
        <v>65</v>
      </c>
      <c r="B5" s="85" t="s">
        <v>3</v>
      </c>
      <c r="C5" s="65">
        <f>IF(B5="OUI",0,IF(B5="NON",50))</f>
        <v>50</v>
      </c>
      <c r="D5" s="49"/>
      <c r="E5" s="50"/>
      <c r="F5" s="18" t="s">
        <v>115</v>
      </c>
      <c r="G5" s="34"/>
    </row>
    <row r="6" spans="1:7" ht="15.75">
      <c r="A6" s="95" t="s">
        <v>5</v>
      </c>
      <c r="B6" s="54"/>
      <c r="C6" s="65"/>
      <c r="D6" s="40"/>
      <c r="E6" s="40"/>
      <c r="F6" s="18"/>
      <c r="G6" s="22"/>
    </row>
    <row r="7" spans="1:7" ht="15.75">
      <c r="A7" s="103" t="s">
        <v>6</v>
      </c>
      <c r="B7" s="86" t="s">
        <v>3</v>
      </c>
      <c r="C7" s="65">
        <f t="shared" si="0"/>
        <v>1</v>
      </c>
      <c r="D7" s="49"/>
      <c r="E7" s="51"/>
      <c r="F7" s="18" t="s">
        <v>67</v>
      </c>
      <c r="G7" s="34"/>
    </row>
    <row r="8" spans="1:7" ht="15.75">
      <c r="A8" s="103" t="s">
        <v>7</v>
      </c>
      <c r="B8" s="71" t="s">
        <v>3</v>
      </c>
      <c r="C8" s="65">
        <f t="shared" si="0"/>
        <v>1</v>
      </c>
      <c r="D8" s="49"/>
      <c r="E8" s="51"/>
      <c r="F8" s="18" t="s">
        <v>67</v>
      </c>
      <c r="G8" s="34"/>
    </row>
    <row r="9" spans="1:7" ht="15.75">
      <c r="A9" s="103" t="s">
        <v>247</v>
      </c>
      <c r="B9" s="71" t="s">
        <v>3</v>
      </c>
      <c r="C9" s="65">
        <f t="shared" si="0"/>
        <v>1</v>
      </c>
      <c r="D9" s="49"/>
      <c r="E9" s="51"/>
      <c r="F9" s="18" t="s">
        <v>67</v>
      </c>
      <c r="G9" s="34"/>
    </row>
    <row r="10" spans="1:7" ht="31.5">
      <c r="A10" s="103" t="s">
        <v>8</v>
      </c>
      <c r="B10" s="71" t="s">
        <v>3</v>
      </c>
      <c r="C10" s="65">
        <f t="shared" si="0"/>
        <v>1</v>
      </c>
      <c r="D10" s="49"/>
      <c r="E10" s="51"/>
      <c r="F10" s="18" t="s">
        <v>67</v>
      </c>
      <c r="G10" s="34"/>
    </row>
    <row r="11" spans="1:7" s="5" customFormat="1" ht="15.75">
      <c r="A11" s="98" t="s">
        <v>120</v>
      </c>
      <c r="B11" s="67"/>
      <c r="C11" s="65"/>
      <c r="D11" s="18"/>
      <c r="E11" s="18"/>
      <c r="F11" s="18"/>
      <c r="G11" s="22"/>
    </row>
    <row r="12" spans="1:7" s="5" customFormat="1" ht="15.75">
      <c r="A12" s="42" t="s">
        <v>121</v>
      </c>
      <c r="B12" s="71" t="s">
        <v>3</v>
      </c>
      <c r="C12" s="65">
        <f t="shared" si="0"/>
        <v>1</v>
      </c>
      <c r="D12" s="43"/>
      <c r="E12" s="44"/>
      <c r="F12" s="18" t="s">
        <v>67</v>
      </c>
      <c r="G12" s="34"/>
    </row>
    <row r="13" spans="1:7" s="5" customFormat="1" ht="15.75">
      <c r="A13" s="42" t="s">
        <v>118</v>
      </c>
      <c r="B13" s="72" t="s">
        <v>3</v>
      </c>
      <c r="C13" s="65">
        <f t="shared" si="0"/>
        <v>1</v>
      </c>
      <c r="D13" s="43"/>
      <c r="E13" s="44"/>
      <c r="F13" s="18" t="s">
        <v>67</v>
      </c>
      <c r="G13" s="34"/>
    </row>
    <row r="14" spans="1:7" s="5" customFormat="1" ht="31.5">
      <c r="A14" s="48" t="s">
        <v>184</v>
      </c>
      <c r="B14" s="72" t="s">
        <v>3</v>
      </c>
      <c r="C14" s="65">
        <f t="shared" si="0"/>
        <v>1</v>
      </c>
      <c r="D14" s="43"/>
      <c r="E14" s="44"/>
      <c r="F14" s="18" t="s">
        <v>67</v>
      </c>
      <c r="G14" s="34"/>
    </row>
    <row r="15" spans="1:7" s="5" customFormat="1" ht="15.75">
      <c r="A15" s="42" t="s">
        <v>119</v>
      </c>
      <c r="B15" s="72" t="s">
        <v>3</v>
      </c>
      <c r="C15" s="65">
        <f t="shared" si="0"/>
        <v>1</v>
      </c>
      <c r="D15" s="43"/>
      <c r="E15" s="44"/>
      <c r="F15" s="18" t="s">
        <v>67</v>
      </c>
      <c r="G15" s="34"/>
    </row>
    <row r="16" spans="1:6" s="6" customFormat="1" ht="19.5" customHeight="1">
      <c r="A16" s="104"/>
      <c r="B16" s="68" t="str">
        <f>IF(C16&gt;=50,"RISQUE AGGRAVE",IF(C16=0,"RISQUE MAITRISE",IF(C16&lt;50,"RISQUE AVERE")))</f>
        <v>RISQUE AGGRAVE</v>
      </c>
      <c r="C16" s="16">
        <f>SUM(C3:C15)</f>
        <v>109</v>
      </c>
      <c r="D16" s="11"/>
      <c r="E16" s="11"/>
      <c r="F16" s="11"/>
    </row>
    <row r="17" spans="1:6" s="5" customFormat="1" ht="19.5" customHeight="1">
      <c r="A17" s="100"/>
      <c r="B17" s="16"/>
      <c r="C17" s="1">
        <f>COUNTIF($C$3:$C$15,1)</f>
        <v>9</v>
      </c>
      <c r="D17" s="2">
        <v>1</v>
      </c>
      <c r="E17" s="4"/>
      <c r="F17" s="4"/>
    </row>
    <row r="18" spans="1:6" s="5" customFormat="1" ht="19.5" customHeight="1">
      <c r="A18" s="100"/>
      <c r="B18" s="1"/>
      <c r="C18" s="1">
        <f>COUNTIF($C$3:$C$15,50)</f>
        <v>2</v>
      </c>
      <c r="D18" s="2">
        <v>50</v>
      </c>
      <c r="E18" s="4"/>
      <c r="F18" s="4"/>
    </row>
    <row r="19" spans="3:4" ht="19.5" customHeight="1">
      <c r="C19" s="1">
        <f>SUM(C17:C18)</f>
        <v>11</v>
      </c>
      <c r="D19" s="2" t="s">
        <v>263</v>
      </c>
    </row>
    <row r="20" spans="3:4" ht="19.5" customHeight="1">
      <c r="C20" s="1">
        <f>COUNTIF($C$3:$C$15,0)</f>
        <v>0</v>
      </c>
      <c r="D20" s="2">
        <v>0</v>
      </c>
    </row>
    <row r="21" spans="3:4" ht="19.5" customHeight="1">
      <c r="C21" s="1">
        <f>SUM(C19:C20)</f>
        <v>11</v>
      </c>
      <c r="D21" s="2" t="s">
        <v>242</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assword="DF16" sheet="1" objects="1" scenarios="1" selectLockedCells="1"/>
  <conditionalFormatting sqref="B3:B5 B7:B10 B12:B15">
    <cfRule type="containsText" priority="6" dxfId="1" operator="containsText" stopIfTrue="1" text="OUI">
      <formula>NOT(ISERROR(SEARCH("OUI",B3)))</formula>
    </cfRule>
  </conditionalFormatting>
  <conditionalFormatting sqref="B3 B5">
    <cfRule type="containsText" priority="5" dxfId="0" operator="containsText" stopIfTrue="1" text="NON">
      <formula>NOT(ISERROR(SEARCH("NON",B3)))</formula>
    </cfRule>
  </conditionalFormatting>
  <conditionalFormatting sqref="B4 B7:B10 B12:B15">
    <cfRule type="containsText" priority="4" dxfId="2" operator="containsText" stopIfTrue="1" text="NON">
      <formula>NOT(ISERROR(SEARCH("NON",B4)))</formula>
    </cfRule>
  </conditionalFormatting>
  <conditionalFormatting sqref="B16">
    <cfRule type="containsText" priority="1" dxfId="1" operator="containsText" stopIfTrue="1" text="MAITRISE">
      <formula>NOT(ISERROR(SEARCH("MAITRISE",B16)))</formula>
    </cfRule>
    <cfRule type="containsText" priority="2" dxfId="0" operator="containsText" stopIfTrue="1" text="AGGRAVE">
      <formula>NOT(ISERROR(SEARCH("AGGRAVE",B16)))</formula>
    </cfRule>
    <cfRule type="containsText" priority="3" dxfId="2" operator="containsText" stopIfTrue="1" text="AVERE">
      <formula>NOT(ISERROR(SEARCH("AVERE",B16)))</formula>
    </cfRule>
  </conditionalFormatting>
  <dataValidations count="1">
    <dataValidation type="list" allowBlank="1" showInputMessage="1" showErrorMessage="1" sqref="B3:B5 B7:B10 B12:B15">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Header>&amp;L&amp;D&amp;C&amp;F&amp;R&amp;A</oddHeader>
    <oddFooter>&amp;RPage &amp;P sur &amp;N</oddFooter>
  </headerFooter>
  <ignoredErrors>
    <ignoredError sqref="C4 C20"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zoomScale="115" zoomScaleNormal="115" zoomScalePageLayoutView="0" workbookViewId="0" topLeftCell="A1">
      <selection activeCell="B3" sqref="B3"/>
    </sheetView>
  </sheetViews>
  <sheetFormatPr defaultColWidth="11.421875" defaultRowHeight="12.75"/>
  <cols>
    <col min="1" max="1" width="88.7109375" style="97" customWidth="1"/>
    <col min="2" max="2" width="22.57421875" style="1" customWidth="1"/>
    <col min="3" max="3" width="14.57421875" style="1" hidden="1" customWidth="1"/>
    <col min="4" max="5" width="0" style="2" hidden="1" customWidth="1"/>
    <col min="6" max="6" width="28.28125" style="4" bestFit="1" customWidth="1"/>
    <col min="7" max="7" width="50.7109375" style="1" customWidth="1"/>
    <col min="8" max="16384" width="11.421875" style="1" customWidth="1"/>
  </cols>
  <sheetData>
    <row r="1" spans="1:7" s="5" customFormat="1" ht="34.5" customHeight="1">
      <c r="A1" s="53" t="s">
        <v>139</v>
      </c>
      <c r="B1" s="53" t="s">
        <v>258</v>
      </c>
      <c r="C1" s="37"/>
      <c r="D1" s="38" t="s">
        <v>2</v>
      </c>
      <c r="E1" s="38" t="s">
        <v>3</v>
      </c>
      <c r="F1" s="38" t="s">
        <v>69</v>
      </c>
      <c r="G1" s="38" t="s">
        <v>257</v>
      </c>
    </row>
    <row r="2" spans="1:7" ht="15.75">
      <c r="A2" s="95" t="s">
        <v>9</v>
      </c>
      <c r="B2" s="39"/>
      <c r="C2" s="39"/>
      <c r="D2" s="40"/>
      <c r="E2" s="40"/>
      <c r="F2" s="18"/>
      <c r="G2" s="41"/>
    </row>
    <row r="3" spans="1:7" s="5" customFormat="1" ht="31.5">
      <c r="A3" s="42" t="s">
        <v>10</v>
      </c>
      <c r="B3" s="69" t="s">
        <v>3</v>
      </c>
      <c r="C3" s="65">
        <f>IF(B3="OUI",0,IF(B3="NON",1))</f>
        <v>1</v>
      </c>
      <c r="D3" s="74"/>
      <c r="E3" s="76"/>
      <c r="F3" s="18" t="s">
        <v>67</v>
      </c>
      <c r="G3" s="34"/>
    </row>
    <row r="4" spans="1:7" s="5" customFormat="1" ht="15.75">
      <c r="A4" s="42" t="s">
        <v>107</v>
      </c>
      <c r="B4" s="70" t="s">
        <v>3</v>
      </c>
      <c r="C4" s="65">
        <f aca="true" t="shared" si="0" ref="C4:C12">IF(B4="OUI",0,IF(B4="NON",1))</f>
        <v>1</v>
      </c>
      <c r="D4" s="74"/>
      <c r="E4" s="79"/>
      <c r="F4" s="19" t="s">
        <v>108</v>
      </c>
      <c r="G4" s="34"/>
    </row>
    <row r="5" spans="1:7" s="5" customFormat="1" ht="15.75">
      <c r="A5" s="42" t="s">
        <v>145</v>
      </c>
      <c r="B5" s="71" t="s">
        <v>3</v>
      </c>
      <c r="C5" s="65">
        <f>IF(B5="OUI",0,IF(B5="NON",50))</f>
        <v>50</v>
      </c>
      <c r="D5" s="74"/>
      <c r="E5" s="80"/>
      <c r="F5" s="19" t="s">
        <v>68</v>
      </c>
      <c r="G5" s="34"/>
    </row>
    <row r="6" spans="1:7" s="5" customFormat="1" ht="31.5">
      <c r="A6" s="42" t="s">
        <v>11</v>
      </c>
      <c r="B6" s="72" t="s">
        <v>3</v>
      </c>
      <c r="C6" s="65">
        <f t="shared" si="0"/>
        <v>1</v>
      </c>
      <c r="D6" s="74"/>
      <c r="E6" s="79"/>
      <c r="F6" s="19" t="s">
        <v>70</v>
      </c>
      <c r="G6" s="34"/>
    </row>
    <row r="7" spans="1:7" s="5" customFormat="1" ht="15.75">
      <c r="A7" s="98" t="s">
        <v>12</v>
      </c>
      <c r="B7" s="67"/>
      <c r="C7" s="65"/>
      <c r="D7" s="22"/>
      <c r="E7" s="24"/>
      <c r="F7" s="18"/>
      <c r="G7" s="22"/>
    </row>
    <row r="8" spans="1:7" s="5" customFormat="1" ht="15.75">
      <c r="A8" s="42" t="s">
        <v>25</v>
      </c>
      <c r="B8" s="71" t="s">
        <v>3</v>
      </c>
      <c r="C8" s="65">
        <f t="shared" si="0"/>
        <v>1</v>
      </c>
      <c r="D8" s="74"/>
      <c r="E8" s="76"/>
      <c r="F8" s="18" t="s">
        <v>67</v>
      </c>
      <c r="G8" s="32"/>
    </row>
    <row r="9" spans="1:7" s="5" customFormat="1" ht="31.5">
      <c r="A9" s="42" t="s">
        <v>28</v>
      </c>
      <c r="B9" s="71" t="s">
        <v>3</v>
      </c>
      <c r="C9" s="65">
        <f t="shared" si="0"/>
        <v>1</v>
      </c>
      <c r="D9" s="74"/>
      <c r="E9" s="76"/>
      <c r="F9" s="18" t="s">
        <v>71</v>
      </c>
      <c r="G9" s="34"/>
    </row>
    <row r="10" spans="1:7" s="5" customFormat="1" ht="15.75">
      <c r="A10" s="42" t="s">
        <v>13</v>
      </c>
      <c r="B10" s="71" t="s">
        <v>3</v>
      </c>
      <c r="C10" s="65">
        <f t="shared" si="0"/>
        <v>1</v>
      </c>
      <c r="D10" s="74"/>
      <c r="E10" s="76"/>
      <c r="F10" s="18" t="s">
        <v>67</v>
      </c>
      <c r="G10" s="34"/>
    </row>
    <row r="11" spans="1:7" s="5" customFormat="1" ht="15.75">
      <c r="A11" s="42" t="s">
        <v>14</v>
      </c>
      <c r="B11" s="86" t="s">
        <v>3</v>
      </c>
      <c r="C11" s="65">
        <f t="shared" si="0"/>
        <v>1</v>
      </c>
      <c r="D11" s="74"/>
      <c r="E11" s="76"/>
      <c r="F11" s="18" t="s">
        <v>71</v>
      </c>
      <c r="G11" s="34"/>
    </row>
    <row r="12" spans="1:7" s="5" customFormat="1" ht="15.75">
      <c r="A12" s="42" t="s">
        <v>15</v>
      </c>
      <c r="B12" s="71" t="s">
        <v>3</v>
      </c>
      <c r="C12" s="65">
        <f t="shared" si="0"/>
        <v>1</v>
      </c>
      <c r="D12" s="74"/>
      <c r="E12" s="76"/>
      <c r="F12" s="18" t="s">
        <v>72</v>
      </c>
      <c r="G12" s="34"/>
    </row>
    <row r="13" spans="2:5" ht="19.5" customHeight="1">
      <c r="B13" s="54" t="str">
        <f>IF(C13&gt;=50,"RISQUE AGGRAVE",IF(C13=0,"RISQUE MAITRISE",IF(C13&lt;50,"RISQUE AVERE")))</f>
        <v>RISQUE AGGRAVE</v>
      </c>
      <c r="C13" s="10">
        <f>SUM(C3:C12)</f>
        <v>58</v>
      </c>
      <c r="D13" s="3"/>
      <c r="E13" s="3"/>
    </row>
    <row r="14" spans="2:4" ht="19.5" customHeight="1">
      <c r="B14" s="10"/>
      <c r="C14" s="1">
        <f>COUNTIF($C$3:$C$12,1)</f>
        <v>8</v>
      </c>
      <c r="D14" s="2">
        <v>1</v>
      </c>
    </row>
    <row r="15" spans="2:5" ht="19.5" customHeight="1">
      <c r="B15" s="10"/>
      <c r="C15" s="1">
        <f>COUNTIF($C$3:$C$12,50)</f>
        <v>1</v>
      </c>
      <c r="D15" s="2">
        <v>50</v>
      </c>
      <c r="E15" s="4"/>
    </row>
    <row r="16" spans="2:4" ht="19.5" customHeight="1">
      <c r="B16" s="16"/>
      <c r="C16" s="1">
        <f>SUM(C14:C15)</f>
        <v>9</v>
      </c>
      <c r="D16" s="2" t="s">
        <v>263</v>
      </c>
    </row>
    <row r="17" spans="2:4" ht="19.5" customHeight="1">
      <c r="B17" s="16"/>
      <c r="C17" s="1">
        <f>COUNTIF($C$3:$C$12,0)</f>
        <v>0</v>
      </c>
      <c r="D17" s="2">
        <v>0</v>
      </c>
    </row>
    <row r="18" spans="2:4" ht="19.5" customHeight="1">
      <c r="B18" s="81"/>
      <c r="C18" s="1">
        <f>SUM(C16:C17)</f>
        <v>9</v>
      </c>
      <c r="D18" s="2" t="s">
        <v>242</v>
      </c>
    </row>
    <row r="19" ht="19.5" customHeight="1">
      <c r="B19" s="81"/>
    </row>
    <row r="20" ht="19.5" customHeight="1">
      <c r="B20" s="81"/>
    </row>
    <row r="21" ht="19.5" customHeight="1">
      <c r="B21" s="81"/>
    </row>
    <row r="22" ht="19.5" customHeight="1">
      <c r="B22" s="81"/>
    </row>
    <row r="23" ht="19.5" customHeight="1">
      <c r="B23" s="81"/>
    </row>
    <row r="24" ht="19.5" customHeight="1">
      <c r="B24" s="81"/>
    </row>
    <row r="25" ht="19.5" customHeight="1">
      <c r="B25" s="81"/>
    </row>
    <row r="26" ht="19.5" customHeight="1">
      <c r="B26" s="81"/>
    </row>
    <row r="27" ht="19.5" customHeight="1">
      <c r="B27" s="81"/>
    </row>
    <row r="28" ht="19.5" customHeight="1">
      <c r="B28" s="81"/>
    </row>
    <row r="29" ht="19.5" customHeight="1">
      <c r="B29" s="81"/>
    </row>
    <row r="30" ht="19.5" customHeight="1">
      <c r="B30" s="81"/>
    </row>
    <row r="31" ht="19.5" customHeight="1">
      <c r="B31" s="81"/>
    </row>
    <row r="32" ht="19.5" customHeight="1">
      <c r="B32" s="81"/>
    </row>
    <row r="33" ht="19.5" customHeight="1">
      <c r="B33" s="81"/>
    </row>
    <row r="34" ht="19.5" customHeight="1">
      <c r="B34" s="81"/>
    </row>
    <row r="35" ht="19.5" customHeight="1"/>
  </sheetData>
  <sheetProtection password="DF16" sheet="1" objects="1" scenarios="1" selectLockedCells="1"/>
  <conditionalFormatting sqref="B3:B6 B8:B12">
    <cfRule type="containsText" priority="6" dxfId="1" operator="containsText" stopIfTrue="1" text="OUI">
      <formula>NOT(ISERROR(SEARCH("OUI",B3)))</formula>
    </cfRule>
  </conditionalFormatting>
  <conditionalFormatting sqref="B3:B4 B6 B8:B12">
    <cfRule type="containsText" priority="5" dxfId="2" operator="containsText" stopIfTrue="1" text="NON">
      <formula>NOT(ISERROR(SEARCH("NON",B3)))</formula>
    </cfRule>
  </conditionalFormatting>
  <conditionalFormatting sqref="B5">
    <cfRule type="containsText" priority="4" dxfId="0" operator="containsText" stopIfTrue="1" text="NON">
      <formula>NOT(ISERROR(SEARCH("NON",B5)))</formula>
    </cfRule>
  </conditionalFormatting>
  <conditionalFormatting sqref="B13">
    <cfRule type="containsText" priority="1" dxfId="1" operator="containsText" stopIfTrue="1" text="MAITRISE">
      <formula>NOT(ISERROR(SEARCH("MAITRISE",B13)))</formula>
    </cfRule>
    <cfRule type="containsText" priority="2" dxfId="2" operator="containsText" stopIfTrue="1" text="AVERE">
      <formula>NOT(ISERROR(SEARCH("AVERE",B13)))</formula>
    </cfRule>
    <cfRule type="containsText" priority="3" dxfId="0" operator="containsText" stopIfTrue="1" text="AGGRAVE">
      <formula>NOT(ISERROR(SEARCH("AGGRAVE",B13)))</formula>
    </cfRule>
  </conditionalFormatting>
  <dataValidations count="1">
    <dataValidation type="list" allowBlank="1" showInputMessage="1" showErrorMessage="1" sqref="B3:B6 B8:B12">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1"/>
  <headerFooter>
    <oddHeader>&amp;L&amp;D&amp;C&amp;F&amp;R&amp;A</oddHeader>
    <oddFooter>&amp;RPage  &amp;P sur &amp;N</oddFooter>
  </headerFooter>
  <ignoredErrors>
    <ignoredError sqref="C17 C5"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zoomScale="115" zoomScaleNormal="115" zoomScalePageLayoutView="0" workbookViewId="0" topLeftCell="A1">
      <selection activeCell="B3" sqref="B3"/>
    </sheetView>
  </sheetViews>
  <sheetFormatPr defaultColWidth="11.421875" defaultRowHeight="12.75"/>
  <cols>
    <col min="1" max="1" width="88.7109375" style="97" customWidth="1"/>
    <col min="2" max="2" width="22.57421875" style="1" customWidth="1"/>
    <col min="3" max="3" width="14.57421875" style="1" hidden="1" customWidth="1"/>
    <col min="4" max="5" width="0" style="2" hidden="1" customWidth="1"/>
    <col min="6" max="6" width="28.28125" style="4" bestFit="1" customWidth="1"/>
    <col min="7" max="7" width="50.7109375" style="1" customWidth="1"/>
    <col min="8" max="16384" width="11.421875" style="1" customWidth="1"/>
  </cols>
  <sheetData>
    <row r="1" spans="1:7" s="5" customFormat="1" ht="34.5" customHeight="1">
      <c r="A1" s="53" t="s">
        <v>52</v>
      </c>
      <c r="B1" s="53" t="s">
        <v>258</v>
      </c>
      <c r="C1" s="37"/>
      <c r="D1" s="38" t="s">
        <v>2</v>
      </c>
      <c r="E1" s="38" t="s">
        <v>3</v>
      </c>
      <c r="F1" s="38" t="s">
        <v>69</v>
      </c>
      <c r="G1" s="38" t="s">
        <v>257</v>
      </c>
    </row>
    <row r="2" spans="1:7" s="5" customFormat="1" ht="15.75">
      <c r="A2" s="98" t="s">
        <v>16</v>
      </c>
      <c r="B2" s="39"/>
      <c r="C2" s="39"/>
      <c r="D2" s="22"/>
      <c r="E2" s="22"/>
      <c r="F2" s="18"/>
      <c r="G2" s="22"/>
    </row>
    <row r="3" spans="1:7" s="5" customFormat="1" ht="15.75">
      <c r="A3" s="48" t="s">
        <v>17</v>
      </c>
      <c r="B3" s="69" t="s">
        <v>3</v>
      </c>
      <c r="C3" s="42">
        <f>IF(B3="OUI",0,IF(B3="NON",1))</f>
        <v>1</v>
      </c>
      <c r="D3" s="74"/>
      <c r="E3" s="77"/>
      <c r="F3" s="18" t="s">
        <v>73</v>
      </c>
      <c r="G3" s="34"/>
    </row>
    <row r="4" spans="1:7" s="5" customFormat="1" ht="15.75">
      <c r="A4" s="48" t="s">
        <v>22</v>
      </c>
      <c r="B4" s="70" t="s">
        <v>3</v>
      </c>
      <c r="C4" s="42">
        <f>IF(B4="OUI",0,IF(B4="NON",50))</f>
        <v>50</v>
      </c>
      <c r="D4" s="74"/>
      <c r="E4" s="75"/>
      <c r="F4" s="18" t="s">
        <v>74</v>
      </c>
      <c r="G4" s="34"/>
    </row>
    <row r="5" spans="1:7" s="5" customFormat="1" ht="15.75">
      <c r="A5" s="48" t="s">
        <v>18</v>
      </c>
      <c r="B5" s="85" t="s">
        <v>3</v>
      </c>
      <c r="C5" s="42">
        <f aca="true" t="shared" si="0" ref="C5:C13">IF(B5="OUI",0,IF(B5="NON",50))</f>
        <v>50</v>
      </c>
      <c r="D5" s="74"/>
      <c r="E5" s="75"/>
      <c r="F5" s="18" t="s">
        <v>75</v>
      </c>
      <c r="G5" s="34"/>
    </row>
    <row r="6" spans="1:7" s="5" customFormat="1" ht="15.75">
      <c r="A6" s="48" t="s">
        <v>19</v>
      </c>
      <c r="B6" s="72" t="s">
        <v>3</v>
      </c>
      <c r="C6" s="42">
        <f t="shared" si="0"/>
        <v>50</v>
      </c>
      <c r="D6" s="74"/>
      <c r="E6" s="75"/>
      <c r="F6" s="18" t="s">
        <v>73</v>
      </c>
      <c r="G6" s="34"/>
    </row>
    <row r="7" spans="1:7" s="5" customFormat="1" ht="15.75">
      <c r="A7" s="48" t="s">
        <v>146</v>
      </c>
      <c r="B7" s="86" t="s">
        <v>3</v>
      </c>
      <c r="C7" s="42">
        <f t="shared" si="0"/>
        <v>50</v>
      </c>
      <c r="D7" s="74"/>
      <c r="E7" s="75"/>
      <c r="F7" s="18" t="s">
        <v>76</v>
      </c>
      <c r="G7" s="34"/>
    </row>
    <row r="8" spans="1:7" s="5" customFormat="1" ht="19.5" customHeight="1">
      <c r="A8" s="98" t="s">
        <v>20</v>
      </c>
      <c r="B8" s="68"/>
      <c r="C8" s="42"/>
      <c r="D8" s="22"/>
      <c r="E8" s="24"/>
      <c r="F8" s="18"/>
      <c r="G8" s="22"/>
    </row>
    <row r="9" spans="1:7" s="5" customFormat="1" ht="15.75">
      <c r="A9" s="42" t="s">
        <v>21</v>
      </c>
      <c r="B9" s="71" t="s">
        <v>3</v>
      </c>
      <c r="C9" s="42">
        <f t="shared" si="0"/>
        <v>50</v>
      </c>
      <c r="D9" s="74"/>
      <c r="E9" s="75"/>
      <c r="F9" s="18" t="s">
        <v>77</v>
      </c>
      <c r="G9" s="34"/>
    </row>
    <row r="10" spans="1:7" s="5" customFormat="1" ht="15.75">
      <c r="A10" s="48" t="s">
        <v>23</v>
      </c>
      <c r="B10" s="71" t="s">
        <v>3</v>
      </c>
      <c r="C10" s="42">
        <f>IF(B10="OUI",0,IF(B10="NON",1))</f>
        <v>1</v>
      </c>
      <c r="D10" s="74"/>
      <c r="E10" s="77"/>
      <c r="F10" s="18" t="s">
        <v>81</v>
      </c>
      <c r="G10" s="34"/>
    </row>
    <row r="11" spans="1:7" s="5" customFormat="1" ht="31.5">
      <c r="A11" s="48" t="s">
        <v>122</v>
      </c>
      <c r="B11" s="86" t="s">
        <v>3</v>
      </c>
      <c r="C11" s="42">
        <f t="shared" si="0"/>
        <v>50</v>
      </c>
      <c r="D11" s="74"/>
      <c r="E11" s="75"/>
      <c r="F11" s="18" t="s">
        <v>78</v>
      </c>
      <c r="G11" s="34"/>
    </row>
    <row r="12" spans="1:7" s="5" customFormat="1" ht="15.75">
      <c r="A12" s="42" t="s">
        <v>24</v>
      </c>
      <c r="B12" s="71" t="s">
        <v>3</v>
      </c>
      <c r="C12" s="42">
        <f t="shared" si="0"/>
        <v>50</v>
      </c>
      <c r="D12" s="74"/>
      <c r="E12" s="75"/>
      <c r="F12" s="18" t="s">
        <v>79</v>
      </c>
      <c r="G12" s="34"/>
    </row>
    <row r="13" spans="1:7" s="5" customFormat="1" ht="15.75">
      <c r="A13" s="42" t="s">
        <v>29</v>
      </c>
      <c r="B13" s="72" t="s">
        <v>3</v>
      </c>
      <c r="C13" s="42">
        <f t="shared" si="0"/>
        <v>50</v>
      </c>
      <c r="D13" s="74"/>
      <c r="E13" s="75"/>
      <c r="F13" s="18" t="s">
        <v>80</v>
      </c>
      <c r="G13" s="34"/>
    </row>
    <row r="14" spans="1:7" ht="15.75">
      <c r="A14" s="103" t="s">
        <v>147</v>
      </c>
      <c r="B14" s="72" t="s">
        <v>3</v>
      </c>
      <c r="C14" s="42">
        <f>IF(B14="OUI",0,IF(B14="NON",1))</f>
        <v>1</v>
      </c>
      <c r="D14" s="74"/>
      <c r="E14" s="51"/>
      <c r="F14" s="18" t="s">
        <v>67</v>
      </c>
      <c r="G14" s="88"/>
    </row>
    <row r="15" spans="1:7" ht="15.75">
      <c r="A15" s="103" t="s">
        <v>148</v>
      </c>
      <c r="B15" s="72" t="s">
        <v>3</v>
      </c>
      <c r="C15" s="42">
        <f>IF(B15="OUI",0,IF(B15="NON",1))</f>
        <v>1</v>
      </c>
      <c r="D15" s="74"/>
      <c r="E15" s="51"/>
      <c r="F15" s="18" t="s">
        <v>67</v>
      </c>
      <c r="G15" s="88"/>
    </row>
    <row r="16" spans="1:5" ht="19.5" customHeight="1">
      <c r="A16" s="102"/>
      <c r="B16" s="68" t="str">
        <f>IF(C16&gt;=50,"RISQUE AGGRAVE",IF(C16=0,"RISQUE MAITRISE",IF(C16&lt;50,"RISQUE AVERE")))</f>
        <v>RISQUE AGGRAVE</v>
      </c>
      <c r="C16" s="16">
        <f>SUM(C3:C15)</f>
        <v>404</v>
      </c>
      <c r="E16" s="4"/>
    </row>
    <row r="17" spans="1:4" ht="19.5" customHeight="1">
      <c r="A17" s="102"/>
      <c r="B17" s="16"/>
      <c r="C17" s="1">
        <f>COUNTIF($C$3:$C$15,1)</f>
        <v>4</v>
      </c>
      <c r="D17" s="2">
        <v>1</v>
      </c>
    </row>
    <row r="18" spans="3:4" ht="19.5" customHeight="1">
      <c r="C18" s="1">
        <f>COUNTIF($C$3:$C$15,50)</f>
        <v>8</v>
      </c>
      <c r="D18" s="2">
        <v>50</v>
      </c>
    </row>
    <row r="19" spans="3:4" ht="19.5" customHeight="1">
      <c r="C19" s="1">
        <f>SUM(C17:C18)</f>
        <v>12</v>
      </c>
      <c r="D19" s="2" t="s">
        <v>263</v>
      </c>
    </row>
    <row r="20" spans="3:4" ht="19.5" customHeight="1">
      <c r="C20" s="1">
        <f>COUNTIF($C$3:$C$15,0)</f>
        <v>0</v>
      </c>
      <c r="D20" s="2">
        <v>0</v>
      </c>
    </row>
    <row r="21" spans="3:4" ht="19.5" customHeight="1">
      <c r="C21" s="1">
        <f>SUM(C19:C20)</f>
        <v>12</v>
      </c>
      <c r="D21" s="2" t="s">
        <v>242</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password="DF16" sheet="1" objects="1" scenarios="1" selectLockedCells="1"/>
  <conditionalFormatting sqref="B3:B7 B9:B15">
    <cfRule type="containsText" priority="6" dxfId="1" operator="containsText" stopIfTrue="1" text="OUI">
      <formula>NOT(ISERROR(SEARCH("OUI",B3)))</formula>
    </cfRule>
  </conditionalFormatting>
  <conditionalFormatting sqref="B3 B10 B14:B15">
    <cfRule type="containsText" priority="5" dxfId="2" operator="containsText" stopIfTrue="1" text="NON">
      <formula>NOT(ISERROR(SEARCH("NON",B3)))</formula>
    </cfRule>
  </conditionalFormatting>
  <conditionalFormatting sqref="B4:B7 B9 B11:B13">
    <cfRule type="containsText" priority="4" dxfId="0" operator="containsText" stopIfTrue="1" text="NON">
      <formula>NOT(ISERROR(SEARCH("NON",B4)))</formula>
    </cfRule>
  </conditionalFormatting>
  <conditionalFormatting sqref="B16">
    <cfRule type="containsText" priority="1" dxfId="2" operator="containsText" stopIfTrue="1" text="AVERE">
      <formula>NOT(ISERROR(SEARCH("AVERE",B16)))</formula>
    </cfRule>
    <cfRule type="containsText" priority="2" dxfId="1" operator="containsText" stopIfTrue="1" text="MAITRISE">
      <formula>NOT(ISERROR(SEARCH("MAITRISE",B16)))</formula>
    </cfRule>
    <cfRule type="containsText" priority="3" dxfId="0" operator="containsText" stopIfTrue="1" text="AGGRAVE">
      <formula>NOT(ISERROR(SEARCH("AGGRAVE",B16)))</formula>
    </cfRule>
  </conditionalFormatting>
  <dataValidations count="1">
    <dataValidation type="list" allowBlank="1" showInputMessage="1" showErrorMessage="1" sqref="B3:B7 B9:B15">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1"/>
  <headerFooter alignWithMargins="0">
    <oddHeader>&amp;L&amp;D&amp;C&amp;F&amp;R&amp;A</oddHeader>
    <oddFooter>&amp;RPage &amp;P sur &amp;N</oddFooter>
  </headerFooter>
  <ignoredErrors>
    <ignoredError sqref="C10 C20"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G18"/>
  <sheetViews>
    <sheetView zoomScale="115" zoomScaleNormal="115" zoomScalePageLayoutView="0" workbookViewId="0" topLeftCell="A1">
      <selection activeCell="B3" sqref="B3"/>
    </sheetView>
  </sheetViews>
  <sheetFormatPr defaultColWidth="11.421875" defaultRowHeight="12.75"/>
  <cols>
    <col min="1" max="1" width="88.7109375" style="97" customWidth="1"/>
    <col min="2" max="2" width="22.7109375" style="1" customWidth="1"/>
    <col min="3" max="3" width="14.57421875" style="1" hidden="1" customWidth="1"/>
    <col min="4" max="5" width="0" style="2" hidden="1" customWidth="1"/>
    <col min="6" max="6" width="44.8515625" style="4" bestFit="1" customWidth="1"/>
    <col min="7" max="7" width="50.7109375" style="1" customWidth="1"/>
    <col min="8" max="16384" width="11.421875" style="1" customWidth="1"/>
  </cols>
  <sheetData>
    <row r="1" spans="1:7" s="5" customFormat="1" ht="34.5" customHeight="1">
      <c r="A1" s="53" t="s">
        <v>51</v>
      </c>
      <c r="B1" s="53" t="s">
        <v>258</v>
      </c>
      <c r="C1" s="37"/>
      <c r="D1" s="38" t="s">
        <v>2</v>
      </c>
      <c r="E1" s="38" t="s">
        <v>3</v>
      </c>
      <c r="F1" s="38" t="s">
        <v>69</v>
      </c>
      <c r="G1" s="38" t="s">
        <v>257</v>
      </c>
    </row>
    <row r="2" spans="1:7" s="5" customFormat="1" ht="15.75">
      <c r="A2" s="98" t="s">
        <v>26</v>
      </c>
      <c r="B2" s="39"/>
      <c r="C2" s="39"/>
      <c r="D2" s="22"/>
      <c r="E2" s="24"/>
      <c r="F2" s="18"/>
      <c r="G2" s="22"/>
    </row>
    <row r="3" spans="1:7" s="5" customFormat="1" ht="31.5">
      <c r="A3" s="48" t="s">
        <v>31</v>
      </c>
      <c r="B3" s="69" t="s">
        <v>3</v>
      </c>
      <c r="C3" s="42">
        <f>IF(B3="OUI",0,IF(B3="NON",1))</f>
        <v>1</v>
      </c>
      <c r="D3" s="74"/>
      <c r="E3" s="76"/>
      <c r="F3" s="18" t="s">
        <v>82</v>
      </c>
      <c r="G3" s="34"/>
    </row>
    <row r="4" spans="1:7" s="5" customFormat="1" ht="15.75">
      <c r="A4" s="48" t="s">
        <v>205</v>
      </c>
      <c r="B4" s="70" t="s">
        <v>3</v>
      </c>
      <c r="C4" s="42">
        <f aca="true" t="shared" si="0" ref="C4:C12">IF(B4="OUI",0,IF(B4="NON",1))</f>
        <v>1</v>
      </c>
      <c r="D4" s="74"/>
      <c r="E4" s="76"/>
      <c r="F4" s="18" t="s">
        <v>83</v>
      </c>
      <c r="G4" s="34"/>
    </row>
    <row r="5" spans="1:7" s="5" customFormat="1" ht="31.5">
      <c r="A5" s="48" t="s">
        <v>30</v>
      </c>
      <c r="B5" s="85" t="s">
        <v>3</v>
      </c>
      <c r="C5" s="42">
        <f>IF(B5="OUI",0,IF(B5="NON",50))</f>
        <v>50</v>
      </c>
      <c r="D5" s="74"/>
      <c r="E5" s="78"/>
      <c r="F5" s="18" t="s">
        <v>84</v>
      </c>
      <c r="G5" s="34"/>
    </row>
    <row r="6" spans="1:7" s="5" customFormat="1" ht="15.75">
      <c r="A6" s="48" t="s">
        <v>248</v>
      </c>
      <c r="B6" s="72" t="s">
        <v>3</v>
      </c>
      <c r="C6" s="42">
        <f>IF(B6="OUI",0,IF(B6="NON",50))</f>
        <v>50</v>
      </c>
      <c r="D6" s="74"/>
      <c r="E6" s="78"/>
      <c r="F6" s="18" t="s">
        <v>86</v>
      </c>
      <c r="G6" s="34"/>
    </row>
    <row r="7" spans="1:7" s="5" customFormat="1" ht="15.75">
      <c r="A7" s="48" t="s">
        <v>149</v>
      </c>
      <c r="B7" s="86" t="s">
        <v>3</v>
      </c>
      <c r="C7" s="42">
        <f t="shared" si="0"/>
        <v>1</v>
      </c>
      <c r="D7" s="74"/>
      <c r="E7" s="77"/>
      <c r="F7" s="18" t="s">
        <v>86</v>
      </c>
      <c r="G7" s="34"/>
    </row>
    <row r="8" spans="1:7" s="5" customFormat="1" ht="15.75">
      <c r="A8" s="42" t="s">
        <v>32</v>
      </c>
      <c r="B8" s="71" t="s">
        <v>3</v>
      </c>
      <c r="C8" s="42">
        <f t="shared" si="0"/>
        <v>1</v>
      </c>
      <c r="D8" s="74"/>
      <c r="E8" s="77"/>
      <c r="F8" s="18" t="s">
        <v>85</v>
      </c>
      <c r="G8" s="34"/>
    </row>
    <row r="9" spans="1:7" s="5" customFormat="1" ht="15.75">
      <c r="A9" s="98" t="s">
        <v>27</v>
      </c>
      <c r="B9" s="68"/>
      <c r="C9" s="42"/>
      <c r="D9" s="22"/>
      <c r="E9" s="22"/>
      <c r="F9" s="18"/>
      <c r="G9" s="22"/>
    </row>
    <row r="10" spans="1:7" s="5" customFormat="1" ht="15.75">
      <c r="A10" s="42" t="s">
        <v>243</v>
      </c>
      <c r="B10" s="71" t="s">
        <v>3</v>
      </c>
      <c r="C10" s="42">
        <f t="shared" si="0"/>
        <v>1</v>
      </c>
      <c r="D10" s="74"/>
      <c r="E10" s="77"/>
      <c r="F10" s="18" t="s">
        <v>67</v>
      </c>
      <c r="G10" s="34"/>
    </row>
    <row r="11" spans="1:7" s="5" customFormat="1" ht="31.5">
      <c r="A11" s="42" t="s">
        <v>206</v>
      </c>
      <c r="B11" s="86" t="s">
        <v>3</v>
      </c>
      <c r="C11" s="42">
        <f t="shared" si="0"/>
        <v>1</v>
      </c>
      <c r="D11" s="74"/>
      <c r="E11" s="77"/>
      <c r="F11" s="18" t="s">
        <v>71</v>
      </c>
      <c r="G11" s="34"/>
    </row>
    <row r="12" spans="1:7" ht="31.5">
      <c r="A12" s="42" t="s">
        <v>207</v>
      </c>
      <c r="B12" s="71" t="s">
        <v>3</v>
      </c>
      <c r="C12" s="42">
        <f t="shared" si="0"/>
        <v>1</v>
      </c>
      <c r="D12" s="74"/>
      <c r="E12" s="77"/>
      <c r="F12" s="18" t="s">
        <v>150</v>
      </c>
      <c r="G12" s="88"/>
    </row>
    <row r="13" spans="1:4" ht="19.5" customHeight="1">
      <c r="A13" s="102"/>
      <c r="B13" s="54" t="str">
        <f>IF(C13&gt;=50,"RISQUE AGGRAVE",IF(C13=0,"RISQUE MAITRISE",IF(C13&lt;50,"RISQUE AVERE")))</f>
        <v>RISQUE AGGRAVE</v>
      </c>
      <c r="C13" s="10">
        <f>SUM(C3:C12)</f>
        <v>107</v>
      </c>
      <c r="D13" s="82"/>
    </row>
    <row r="14" spans="1:4" ht="19.5" customHeight="1">
      <c r="A14" s="102"/>
      <c r="B14" s="10"/>
      <c r="C14" s="1">
        <f>COUNTIF($C$3:$C$12,1)</f>
        <v>7</v>
      </c>
      <c r="D14" s="2">
        <v>1</v>
      </c>
    </row>
    <row r="15" spans="1:5" ht="19.5" customHeight="1">
      <c r="A15" s="102"/>
      <c r="B15" s="10"/>
      <c r="C15" s="1">
        <f>COUNTIF($C$3:$C$12,50)</f>
        <v>2</v>
      </c>
      <c r="D15" s="2">
        <v>50</v>
      </c>
      <c r="E15" s="4"/>
    </row>
    <row r="16" spans="1:4" ht="19.5" customHeight="1">
      <c r="A16" s="102"/>
      <c r="B16" s="16"/>
      <c r="C16" s="1">
        <f>SUM(C14:C15)</f>
        <v>9</v>
      </c>
      <c r="D16" s="2" t="s">
        <v>263</v>
      </c>
    </row>
    <row r="17" spans="1:4" ht="19.5" customHeight="1">
      <c r="A17" s="102"/>
      <c r="B17" s="16"/>
      <c r="C17" s="1">
        <f>COUNTIF($C$3:$C$12,0)</f>
        <v>0</v>
      </c>
      <c r="D17" s="2">
        <v>0</v>
      </c>
    </row>
    <row r="18" spans="3:4" ht="19.5" customHeight="1">
      <c r="C18" s="1">
        <f>SUM(C16:C17)</f>
        <v>9</v>
      </c>
      <c r="D18" s="2" t="s">
        <v>242</v>
      </c>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sheetData>
  <sheetProtection password="DF16" sheet="1" objects="1" scenarios="1" selectLockedCells="1"/>
  <conditionalFormatting sqref="B14 B3:B8 B10:B12">
    <cfRule type="containsText" priority="6" dxfId="1" operator="containsText" stopIfTrue="1" text="OUI">
      <formula>NOT(ISERROR(SEARCH("OUI",B3)))</formula>
    </cfRule>
  </conditionalFormatting>
  <conditionalFormatting sqref="B3:B4 B7:B8 B10:B12">
    <cfRule type="containsText" priority="5" dxfId="2" operator="containsText" stopIfTrue="1" text="NON">
      <formula>NOT(ISERROR(SEARCH("NON",B3)))</formula>
    </cfRule>
  </conditionalFormatting>
  <conditionalFormatting sqref="B5:B6">
    <cfRule type="containsText" priority="4" dxfId="0" operator="containsText" stopIfTrue="1" text="NON">
      <formula>NOT(ISERROR(SEARCH("NON",B5)))</formula>
    </cfRule>
  </conditionalFormatting>
  <conditionalFormatting sqref="B13">
    <cfRule type="containsText" priority="1" dxfId="2" operator="containsText" stopIfTrue="1" text="AVERE">
      <formula>NOT(ISERROR(SEARCH("AVERE",B13)))</formula>
    </cfRule>
    <cfRule type="containsText" priority="2" dxfId="1" operator="containsText" stopIfTrue="1" text="MAITRISE">
      <formula>NOT(ISERROR(SEARCH("MAITRISE",B13)))</formula>
    </cfRule>
    <cfRule type="containsText" priority="3" dxfId="0" operator="containsText" stopIfTrue="1" text="AGGRAVE">
      <formula>NOT(ISERROR(SEARCH("AGGRAVE",B13)))</formula>
    </cfRule>
  </conditionalFormatting>
  <dataValidations count="1">
    <dataValidation type="list" allowBlank="1" showInputMessage="1" showErrorMessage="1" sqref="B3:B8 B10:B12">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0" r:id="rId1"/>
  <headerFooter>
    <oddHeader>&amp;L&amp;D&amp;C&amp;F&amp;R&amp;A</oddHeader>
    <oddFooter>&amp;RPage &amp;P sur &amp;N</oddFooter>
  </headerFooter>
  <ignoredErrors>
    <ignoredError sqref="C17"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zoomScale="115" zoomScaleNormal="115" zoomScalePageLayoutView="0" workbookViewId="0" topLeftCell="A1">
      <selection activeCell="B3" sqref="B3"/>
    </sheetView>
  </sheetViews>
  <sheetFormatPr defaultColWidth="11.421875" defaultRowHeight="12.75"/>
  <cols>
    <col min="1" max="1" width="91.00390625" style="97" customWidth="1"/>
    <col min="2" max="2" width="22.140625" style="1" customWidth="1"/>
    <col min="3" max="3" width="14.57421875" style="1" hidden="1" customWidth="1"/>
    <col min="4" max="5" width="0" style="2" hidden="1" customWidth="1"/>
    <col min="6" max="6" width="34.8515625" style="4" bestFit="1" customWidth="1"/>
    <col min="7" max="7" width="50.7109375" style="1" customWidth="1"/>
    <col min="8" max="16384" width="11.421875" style="1" customWidth="1"/>
  </cols>
  <sheetData>
    <row r="1" spans="1:7" s="5" customFormat="1" ht="34.5" customHeight="1">
      <c r="A1" s="53" t="s">
        <v>140</v>
      </c>
      <c r="B1" s="53" t="s">
        <v>258</v>
      </c>
      <c r="C1" s="37"/>
      <c r="D1" s="38" t="s">
        <v>2</v>
      </c>
      <c r="E1" s="38" t="s">
        <v>3</v>
      </c>
      <c r="F1" s="38" t="s">
        <v>69</v>
      </c>
      <c r="G1" s="38" t="s">
        <v>257</v>
      </c>
    </row>
    <row r="2" spans="1:7" ht="19.5" customHeight="1">
      <c r="A2" s="99" t="s">
        <v>203</v>
      </c>
      <c r="B2" s="42"/>
      <c r="C2" s="42"/>
      <c r="D2" s="40"/>
      <c r="E2" s="47"/>
      <c r="F2" s="18"/>
      <c r="G2" s="41"/>
    </row>
    <row r="3" spans="1:7" s="5" customFormat="1" ht="31.5">
      <c r="A3" s="48" t="s">
        <v>185</v>
      </c>
      <c r="B3" s="70" t="s">
        <v>3</v>
      </c>
      <c r="C3" s="22">
        <f>IF(B3="OUI",0,IF(B3="NON",50))</f>
        <v>50</v>
      </c>
      <c r="D3" s="74"/>
      <c r="E3" s="75"/>
      <c r="F3" s="18" t="s">
        <v>123</v>
      </c>
      <c r="G3" s="34"/>
    </row>
    <row r="4" spans="1:7" s="5" customFormat="1" ht="15.75">
      <c r="A4" s="48" t="s">
        <v>186</v>
      </c>
      <c r="B4" s="85" t="s">
        <v>3</v>
      </c>
      <c r="C4" s="22">
        <f aca="true" t="shared" si="0" ref="C4:C14">IF(B4="OUI",0,IF(B4="NON",1))</f>
        <v>1</v>
      </c>
      <c r="D4" s="74"/>
      <c r="E4" s="76"/>
      <c r="F4" s="18" t="s">
        <v>89</v>
      </c>
      <c r="G4" s="34"/>
    </row>
    <row r="5" spans="1:7" s="5" customFormat="1" ht="15.75">
      <c r="A5" s="48" t="s">
        <v>34</v>
      </c>
      <c r="B5" s="72" t="s">
        <v>3</v>
      </c>
      <c r="C5" s="22">
        <f t="shared" si="0"/>
        <v>1</v>
      </c>
      <c r="D5" s="74"/>
      <c r="E5" s="76"/>
      <c r="F5" s="18" t="s">
        <v>87</v>
      </c>
      <c r="G5" s="34"/>
    </row>
    <row r="6" spans="1:7" s="5" customFormat="1" ht="15.75">
      <c r="A6" s="48" t="s">
        <v>36</v>
      </c>
      <c r="B6" s="86" t="s">
        <v>3</v>
      </c>
      <c r="C6" s="22">
        <f t="shared" si="0"/>
        <v>1</v>
      </c>
      <c r="D6" s="74"/>
      <c r="E6" s="76"/>
      <c r="F6" s="18" t="s">
        <v>91</v>
      </c>
      <c r="G6" s="34"/>
    </row>
    <row r="7" spans="1:7" s="5" customFormat="1" ht="15.75">
      <c r="A7" s="48" t="s">
        <v>35</v>
      </c>
      <c r="B7" s="71" t="s">
        <v>3</v>
      </c>
      <c r="C7" s="22">
        <f>IF(B7="OUI",0,IF(B7="NON",50))</f>
        <v>50</v>
      </c>
      <c r="D7" s="74"/>
      <c r="E7" s="75"/>
      <c r="F7" s="18" t="s">
        <v>88</v>
      </c>
      <c r="G7" s="34"/>
    </row>
    <row r="8" spans="1:7" s="5" customFormat="1" ht="15.75">
      <c r="A8" s="48" t="s">
        <v>37</v>
      </c>
      <c r="B8" s="71" t="s">
        <v>3</v>
      </c>
      <c r="C8" s="22">
        <f>IF(B8="OUI",0,IF(B8="NON",50))</f>
        <v>50</v>
      </c>
      <c r="D8" s="74"/>
      <c r="E8" s="78"/>
      <c r="F8" s="18" t="s">
        <v>92</v>
      </c>
      <c r="G8" s="34"/>
    </row>
    <row r="9" spans="1:7" s="5" customFormat="1" ht="15.75">
      <c r="A9" s="48" t="s">
        <v>187</v>
      </c>
      <c r="B9" s="71" t="s">
        <v>3</v>
      </c>
      <c r="C9" s="22">
        <f t="shared" si="0"/>
        <v>1</v>
      </c>
      <c r="D9" s="74"/>
      <c r="E9" s="76"/>
      <c r="F9" s="18" t="s">
        <v>188</v>
      </c>
      <c r="G9" s="34"/>
    </row>
    <row r="10" spans="1:7" s="5" customFormat="1" ht="15.75">
      <c r="A10" s="48" t="s">
        <v>33</v>
      </c>
      <c r="B10" s="86" t="s">
        <v>3</v>
      </c>
      <c r="C10" s="22">
        <f t="shared" si="0"/>
        <v>1</v>
      </c>
      <c r="D10" s="74"/>
      <c r="E10" s="76"/>
      <c r="F10" s="18" t="s">
        <v>90</v>
      </c>
      <c r="G10" s="34"/>
    </row>
    <row r="11" spans="1:7" s="5" customFormat="1" ht="15.75">
      <c r="A11" s="48" t="s">
        <v>38</v>
      </c>
      <c r="B11" s="71" t="s">
        <v>3</v>
      </c>
      <c r="C11" s="22">
        <f t="shared" si="0"/>
        <v>1</v>
      </c>
      <c r="D11" s="74"/>
      <c r="E11" s="76"/>
      <c r="F11" s="18" t="s">
        <v>93</v>
      </c>
      <c r="G11" s="34"/>
    </row>
    <row r="12" spans="1:7" ht="15.75">
      <c r="A12" s="99" t="s">
        <v>199</v>
      </c>
      <c r="B12" s="54"/>
      <c r="C12" s="22"/>
      <c r="D12" s="24"/>
      <c r="E12" s="24"/>
      <c r="F12" s="18"/>
      <c r="G12" s="41"/>
    </row>
    <row r="13" spans="1:7" ht="31.5">
      <c r="A13" s="48" t="s">
        <v>249</v>
      </c>
      <c r="B13" s="72" t="s">
        <v>3</v>
      </c>
      <c r="C13" s="22">
        <f>IF(B13="OUI",0,IF(B13="NON",50))</f>
        <v>50</v>
      </c>
      <c r="D13" s="74"/>
      <c r="E13" s="75"/>
      <c r="F13" s="19" t="s">
        <v>202</v>
      </c>
      <c r="G13" s="88"/>
    </row>
    <row r="14" spans="1:7" ht="15.75">
      <c r="A14" s="48" t="s">
        <v>200</v>
      </c>
      <c r="B14" s="72" t="s">
        <v>3</v>
      </c>
      <c r="C14" s="22">
        <f t="shared" si="0"/>
        <v>1</v>
      </c>
      <c r="D14" s="74"/>
      <c r="E14" s="76"/>
      <c r="F14" s="19" t="s">
        <v>202</v>
      </c>
      <c r="G14" s="88"/>
    </row>
    <row r="15" spans="1:7" ht="31.5">
      <c r="A15" s="48" t="s">
        <v>201</v>
      </c>
      <c r="B15" s="71" t="s">
        <v>3</v>
      </c>
      <c r="C15" s="22">
        <f>IF(B15="OUI",0,IF(B15="NON",50))</f>
        <v>50</v>
      </c>
      <c r="D15" s="74"/>
      <c r="E15" s="75"/>
      <c r="F15" s="19" t="s">
        <v>202</v>
      </c>
      <c r="G15" s="88"/>
    </row>
    <row r="16" spans="2:3" ht="19.5" customHeight="1">
      <c r="B16" s="68" t="str">
        <f>IF(C16&gt;=50,"RISQUE AGGRAVE",IF(C16=0,"RISQUE MAITRISE",IF(C16&lt;50,"RISQUE AVERE")))</f>
        <v>RISQUE AGGRAVE</v>
      </c>
      <c r="C16" s="16">
        <f>SUM(C3:C15)</f>
        <v>257</v>
      </c>
    </row>
    <row r="17" spans="3:4" ht="19.5" customHeight="1">
      <c r="C17" s="1">
        <f>COUNTIF($C$3:$C$15,1)</f>
        <v>7</v>
      </c>
      <c r="D17" s="2">
        <v>1</v>
      </c>
    </row>
    <row r="18" spans="3:5" ht="19.5" customHeight="1">
      <c r="C18" s="1">
        <f>COUNTIF($C$3:$C$15,50)</f>
        <v>5</v>
      </c>
      <c r="D18" s="2">
        <v>50</v>
      </c>
      <c r="E18" s="4"/>
    </row>
    <row r="19" spans="3:4" ht="19.5" customHeight="1">
      <c r="C19" s="1">
        <f>SUM(C17:C18)</f>
        <v>12</v>
      </c>
      <c r="D19" s="2" t="s">
        <v>263</v>
      </c>
    </row>
    <row r="20" spans="3:4" ht="19.5" customHeight="1">
      <c r="C20" s="1">
        <f>COUNTIF($C$3:$C$15,0)</f>
        <v>0</v>
      </c>
      <c r="D20" s="2">
        <v>0</v>
      </c>
    </row>
    <row r="21" spans="3:4" ht="19.5" customHeight="1">
      <c r="C21" s="1">
        <f>SUM(C19:C20)</f>
        <v>12</v>
      </c>
      <c r="D21" s="2" t="s">
        <v>242</v>
      </c>
    </row>
    <row r="22" ht="19.5" customHeight="1"/>
    <row r="23" ht="19.5" customHeight="1"/>
    <row r="24" ht="19.5" customHeight="1"/>
    <row r="25" ht="19.5" customHeight="1"/>
    <row r="26" ht="19.5" customHeight="1"/>
    <row r="27" ht="19.5" customHeight="1"/>
    <row r="28" ht="19.5" customHeight="1"/>
    <row r="29" ht="19.5" customHeight="1"/>
  </sheetData>
  <sheetProtection password="DF16" sheet="1" objects="1" scenarios="1" selectLockedCells="1"/>
  <conditionalFormatting sqref="B3:B11 B13:B15">
    <cfRule type="containsText" priority="6" dxfId="1" operator="containsText" stopIfTrue="1" text="OUI">
      <formula>NOT(ISERROR(SEARCH("OUI",B3)))</formula>
    </cfRule>
  </conditionalFormatting>
  <conditionalFormatting sqref="B3 B7:B8 B13 B15">
    <cfRule type="containsText" priority="5" dxfId="0" operator="containsText" stopIfTrue="1" text="NON">
      <formula>NOT(ISERROR(SEARCH("NON",B3)))</formula>
    </cfRule>
  </conditionalFormatting>
  <conditionalFormatting sqref="B4:B6 B9:B11 B14">
    <cfRule type="containsText" priority="4" dxfId="2" operator="containsText" stopIfTrue="1" text="NON">
      <formula>NOT(ISERROR(SEARCH("NON",B4)))</formula>
    </cfRule>
  </conditionalFormatting>
  <conditionalFormatting sqref="B16">
    <cfRule type="containsText" priority="1" dxfId="0" operator="containsText" stopIfTrue="1" text="AGGRAVE">
      <formula>NOT(ISERROR(SEARCH("AGGRAVE",B16)))</formula>
    </cfRule>
    <cfRule type="containsText" priority="2" dxfId="2" operator="containsText" stopIfTrue="1" text="AVERE">
      <formula>NOT(ISERROR(SEARCH("AVERE",B16)))</formula>
    </cfRule>
    <cfRule type="containsText" priority="3" dxfId="1" operator="containsText" stopIfTrue="1" text="MAITRISE">
      <formula>NOT(ISERROR(SEARCH("MAITRISE",B16)))</formula>
    </cfRule>
  </conditionalFormatting>
  <dataValidations count="1">
    <dataValidation type="list" allowBlank="1" showInputMessage="1" showErrorMessage="1" sqref="B3:B11 B13:B15">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3" r:id="rId1"/>
  <headerFooter alignWithMargins="0">
    <oddHeader>&amp;L&amp;D&amp;C&amp;F&amp;R&amp;A</oddHeader>
    <oddFooter>&amp;RPage &amp;P sur &amp;N</oddFooter>
  </headerFooter>
  <ignoredErrors>
    <ignoredError sqref="C14 C20"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B2" sqref="B2"/>
    </sheetView>
  </sheetViews>
  <sheetFormatPr defaultColWidth="11.421875" defaultRowHeight="12.75"/>
  <cols>
    <col min="1" max="1" width="88.7109375" style="97" customWidth="1"/>
    <col min="2" max="2" width="23.57421875" style="1" customWidth="1"/>
    <col min="3" max="3" width="14.57421875" style="1" hidden="1" customWidth="1"/>
    <col min="4" max="5" width="0" style="2" hidden="1" customWidth="1"/>
    <col min="6" max="6" width="37.57421875" style="4" bestFit="1" customWidth="1"/>
    <col min="7" max="7" width="50.7109375" style="1" customWidth="1"/>
    <col min="8" max="16384" width="11.421875" style="1" customWidth="1"/>
  </cols>
  <sheetData>
    <row r="1" spans="1:7" s="5" customFormat="1" ht="34.5" customHeight="1">
      <c r="A1" s="53" t="s">
        <v>141</v>
      </c>
      <c r="B1" s="53" t="s">
        <v>258</v>
      </c>
      <c r="C1" s="37"/>
      <c r="D1" s="38" t="s">
        <v>2</v>
      </c>
      <c r="E1" s="38" t="s">
        <v>3</v>
      </c>
      <c r="F1" s="38" t="s">
        <v>69</v>
      </c>
      <c r="G1" s="38" t="s">
        <v>257</v>
      </c>
    </row>
    <row r="2" spans="1:7" s="5" customFormat="1" ht="15.75">
      <c r="A2" s="42" t="s">
        <v>151</v>
      </c>
      <c r="B2" s="69" t="s">
        <v>3</v>
      </c>
      <c r="C2" s="22">
        <f>IF(B2="OUI",0,IF(B2="NON",50))</f>
        <v>50</v>
      </c>
      <c r="D2" s="74"/>
      <c r="E2" s="75"/>
      <c r="F2" s="18" t="s">
        <v>153</v>
      </c>
      <c r="G2" s="34"/>
    </row>
    <row r="3" spans="1:7" s="5" customFormat="1" ht="15.75">
      <c r="A3" s="48" t="s">
        <v>39</v>
      </c>
      <c r="B3" s="70" t="s">
        <v>3</v>
      </c>
      <c r="C3" s="22">
        <f aca="true" t="shared" si="0" ref="C3:C8">IF(B3="OUI",0,IF(B3="NON",1))</f>
        <v>1</v>
      </c>
      <c r="D3" s="74"/>
      <c r="E3" s="76"/>
      <c r="F3" s="18" t="s">
        <v>67</v>
      </c>
      <c r="G3" s="34"/>
    </row>
    <row r="4" spans="1:7" s="5" customFormat="1" ht="15.75">
      <c r="A4" s="48" t="s">
        <v>152</v>
      </c>
      <c r="B4" s="85" t="s">
        <v>3</v>
      </c>
      <c r="C4" s="22">
        <f t="shared" si="0"/>
        <v>1</v>
      </c>
      <c r="D4" s="74"/>
      <c r="E4" s="76"/>
      <c r="F4" s="18" t="s">
        <v>94</v>
      </c>
      <c r="G4" s="34"/>
    </row>
    <row r="5" spans="1:7" s="5" customFormat="1" ht="15.75">
      <c r="A5" s="48" t="s">
        <v>40</v>
      </c>
      <c r="B5" s="72" t="s">
        <v>3</v>
      </c>
      <c r="C5" s="22">
        <f t="shared" si="0"/>
        <v>1</v>
      </c>
      <c r="D5" s="74"/>
      <c r="E5" s="76"/>
      <c r="F5" s="18" t="s">
        <v>67</v>
      </c>
      <c r="G5" s="34"/>
    </row>
    <row r="6" spans="1:7" s="5" customFormat="1" ht="15.75">
      <c r="A6" s="48" t="s">
        <v>264</v>
      </c>
      <c r="B6" s="86" t="s">
        <v>3</v>
      </c>
      <c r="C6" s="22">
        <f t="shared" si="0"/>
        <v>1</v>
      </c>
      <c r="D6" s="74"/>
      <c r="E6" s="76"/>
      <c r="F6" s="18" t="s">
        <v>67</v>
      </c>
      <c r="G6" s="34"/>
    </row>
    <row r="7" spans="1:7" s="5" customFormat="1" ht="15.75">
      <c r="A7" s="48" t="s">
        <v>41</v>
      </c>
      <c r="B7" s="71" t="s">
        <v>3</v>
      </c>
      <c r="C7" s="22">
        <f t="shared" si="0"/>
        <v>1</v>
      </c>
      <c r="D7" s="74"/>
      <c r="E7" s="76"/>
      <c r="F7" s="18" t="s">
        <v>95</v>
      </c>
      <c r="G7" s="34"/>
    </row>
    <row r="8" spans="1:7" ht="31.5">
      <c r="A8" s="48" t="s">
        <v>246</v>
      </c>
      <c r="B8" s="71" t="s">
        <v>3</v>
      </c>
      <c r="C8" s="22">
        <f t="shared" si="0"/>
        <v>1</v>
      </c>
      <c r="D8" s="74"/>
      <c r="E8" s="76"/>
      <c r="F8" s="19" t="s">
        <v>244</v>
      </c>
      <c r="G8" s="88"/>
    </row>
    <row r="9" spans="2:3" ht="19.5" customHeight="1">
      <c r="B9" s="68" t="str">
        <f>IF(C9&gt;=50,"RISQUE AGGRAVE",IF(C9=0,"RISQUE MAITRISE",IF(C9&lt;50,"RISQUE AVERE")))</f>
        <v>RISQUE AGGRAVE</v>
      </c>
      <c r="C9" s="84">
        <f>SUM(C2:C8)</f>
        <v>56</v>
      </c>
    </row>
    <row r="10" spans="1:4" ht="19.5" customHeight="1">
      <c r="A10" s="105"/>
      <c r="B10" s="17"/>
      <c r="C10" s="1">
        <f>COUNTIF($C$2:$C$8,1)</f>
        <v>6</v>
      </c>
      <c r="D10" s="2">
        <v>1</v>
      </c>
    </row>
    <row r="11" spans="2:4" ht="19.5" customHeight="1">
      <c r="B11" s="16"/>
      <c r="C11" s="1">
        <f>COUNTIF($C$2:$C$8,50)</f>
        <v>1</v>
      </c>
      <c r="D11" s="2">
        <v>50</v>
      </c>
    </row>
    <row r="12" spans="2:4" ht="19.5" customHeight="1">
      <c r="B12" s="10"/>
      <c r="C12" s="1">
        <f>SUM(C10:C11)</f>
        <v>7</v>
      </c>
      <c r="D12" s="2" t="s">
        <v>263</v>
      </c>
    </row>
    <row r="13" spans="2:4" ht="19.5" customHeight="1">
      <c r="B13" s="10"/>
      <c r="C13" s="1">
        <f>COUNTIF($C$2:$C$8,0)</f>
        <v>0</v>
      </c>
      <c r="D13" s="2">
        <v>0</v>
      </c>
    </row>
    <row r="14" spans="2:5" ht="19.5" customHeight="1">
      <c r="B14" s="10"/>
      <c r="C14" s="1">
        <f>SUM(C12:C13)</f>
        <v>7</v>
      </c>
      <c r="D14" s="2" t="s">
        <v>242</v>
      </c>
      <c r="E14" s="4"/>
    </row>
    <row r="15" spans="2:3" ht="19.5" customHeight="1">
      <c r="B15" s="16"/>
      <c r="C15" s="16"/>
    </row>
    <row r="16" spans="2:3" ht="19.5" customHeight="1">
      <c r="B16" s="16"/>
      <c r="C16" s="16"/>
    </row>
    <row r="17" ht="19.5" customHeight="1"/>
    <row r="18" ht="19.5" customHeight="1"/>
    <row r="19" ht="19.5" customHeight="1"/>
    <row r="20" ht="19.5" customHeight="1"/>
    <row r="21" ht="19.5" customHeight="1"/>
    <row r="22" ht="19.5" customHeight="1"/>
    <row r="23" ht="19.5" customHeight="1"/>
    <row r="24" ht="19.5" customHeight="1"/>
    <row r="25" ht="19.5" customHeight="1"/>
  </sheetData>
  <sheetProtection password="DF16" sheet="1" objects="1" scenarios="1" selectLockedCells="1"/>
  <conditionalFormatting sqref="B2:B8">
    <cfRule type="containsText" priority="6" dxfId="1" operator="containsText" stopIfTrue="1" text="OUI">
      <formula>NOT(ISERROR(SEARCH("OUI",B2)))</formula>
    </cfRule>
  </conditionalFormatting>
  <conditionalFormatting sqref="B3:B8">
    <cfRule type="containsText" priority="5" dxfId="2" operator="containsText" stopIfTrue="1" text="NON">
      <formula>NOT(ISERROR(SEARCH("NON",B3)))</formula>
    </cfRule>
  </conditionalFormatting>
  <conditionalFormatting sqref="B2">
    <cfRule type="containsText" priority="4" dxfId="0" operator="containsText" stopIfTrue="1" text="NON">
      <formula>NOT(ISERROR(SEARCH("NON",B2)))</formula>
    </cfRule>
  </conditionalFormatting>
  <conditionalFormatting sqref="B9">
    <cfRule type="containsText" priority="1" dxfId="2" operator="containsText" stopIfTrue="1" text="AVERE">
      <formula>NOT(ISERROR(SEARCH("AVERE",B9)))</formula>
    </cfRule>
    <cfRule type="containsText" priority="2" dxfId="1" operator="containsText" stopIfTrue="1" text="MAITRISE">
      <formula>NOT(ISERROR(SEARCH("MAITRISE",B9)))</formula>
    </cfRule>
    <cfRule type="containsText" priority="3" dxfId="0" operator="containsText" stopIfTrue="1" text="AGGRAVE">
      <formula>NOT(ISERROR(SEARCH("AGGRAVE",B9)))</formula>
    </cfRule>
  </conditionalFormatting>
  <dataValidations count="1">
    <dataValidation type="list" allowBlank="1" showInputMessage="1" showErrorMessage="1" sqref="B2:B8">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2" r:id="rId1"/>
  <headerFooter alignWithMargins="0">
    <oddHeader>&amp;L&amp;D&amp;C&amp;F&amp;R&amp;A</oddHeader>
    <oddFooter>&amp;RPage &amp;P sur &amp;N</oddFooter>
  </headerFooter>
  <ignoredErrors>
    <ignoredError sqref="C13"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zoomScale="115" zoomScaleNormal="115" zoomScalePageLayoutView="0" workbookViewId="0" topLeftCell="A1">
      <selection activeCell="B14" sqref="B14"/>
    </sheetView>
  </sheetViews>
  <sheetFormatPr defaultColWidth="11.421875" defaultRowHeight="12.75"/>
  <cols>
    <col min="1" max="1" width="88.7109375" style="1" customWidth="1"/>
    <col min="2" max="2" width="22.8515625" style="1" customWidth="1"/>
    <col min="3" max="3" width="14.57421875" style="1" hidden="1" customWidth="1"/>
    <col min="4" max="5" width="0" style="2" hidden="1" customWidth="1"/>
    <col min="6" max="6" width="55.421875" style="4" bestFit="1" customWidth="1"/>
    <col min="7" max="7" width="50.7109375" style="1" customWidth="1"/>
    <col min="8" max="16384" width="11.421875" style="1" customWidth="1"/>
  </cols>
  <sheetData>
    <row r="1" spans="1:7" s="5" customFormat="1" ht="34.5" customHeight="1">
      <c r="A1" s="37" t="s">
        <v>142</v>
      </c>
      <c r="B1" s="53" t="s">
        <v>258</v>
      </c>
      <c r="C1" s="37"/>
      <c r="D1" s="38" t="s">
        <v>2</v>
      </c>
      <c r="E1" s="38" t="s">
        <v>3</v>
      </c>
      <c r="F1" s="38" t="s">
        <v>69</v>
      </c>
      <c r="G1" s="38" t="s">
        <v>257</v>
      </c>
    </row>
    <row r="2" spans="1:7" s="5" customFormat="1" ht="19.5" customHeight="1">
      <c r="A2" s="23" t="s">
        <v>43</v>
      </c>
      <c r="B2" s="39"/>
      <c r="C2" s="39"/>
      <c r="D2" s="22"/>
      <c r="E2" s="24"/>
      <c r="F2" s="18"/>
      <c r="G2" s="22"/>
    </row>
    <row r="3" spans="1:7" s="5" customFormat="1" ht="19.5" customHeight="1">
      <c r="A3" s="24" t="s">
        <v>45</v>
      </c>
      <c r="B3" s="69" t="s">
        <v>3</v>
      </c>
      <c r="C3" s="42">
        <f>IF(B3="OUI",0,IF(B3="NON",1))</f>
        <v>1</v>
      </c>
      <c r="D3" s="74"/>
      <c r="E3" s="76"/>
      <c r="F3" s="18" t="s">
        <v>67</v>
      </c>
      <c r="G3" s="34"/>
    </row>
    <row r="4" spans="1:7" s="5" customFormat="1" ht="19.5" customHeight="1">
      <c r="A4" s="24" t="s">
        <v>124</v>
      </c>
      <c r="B4" s="70" t="s">
        <v>3</v>
      </c>
      <c r="C4" s="42">
        <f>IF(B4="OUI",0,IF(B4="NON",50))</f>
        <v>50</v>
      </c>
      <c r="D4" s="74"/>
      <c r="E4" s="75"/>
      <c r="F4" s="18" t="s">
        <v>96</v>
      </c>
      <c r="G4" s="34"/>
    </row>
    <row r="5" spans="1:7" s="5" customFormat="1" ht="19.5" customHeight="1">
      <c r="A5" s="24" t="s">
        <v>46</v>
      </c>
      <c r="B5" s="85" t="s">
        <v>3</v>
      </c>
      <c r="C5" s="42">
        <f>IF(B5="OUI",0,IF(B5="NON",50))</f>
        <v>50</v>
      </c>
      <c r="D5" s="74"/>
      <c r="E5" s="75"/>
      <c r="F5" s="18" t="s">
        <v>97</v>
      </c>
      <c r="G5" s="34"/>
    </row>
    <row r="6" spans="1:7" s="5" customFormat="1" ht="19.5" customHeight="1">
      <c r="A6" s="24" t="s">
        <v>154</v>
      </c>
      <c r="B6" s="72" t="s">
        <v>3</v>
      </c>
      <c r="C6" s="42">
        <f>IF(B6="OUI",0,IF(B6="NON",50))</f>
        <v>50</v>
      </c>
      <c r="D6" s="74"/>
      <c r="E6" s="75"/>
      <c r="F6" s="19" t="s">
        <v>245</v>
      </c>
      <c r="G6" s="34"/>
    </row>
    <row r="7" spans="1:7" s="5" customFormat="1" ht="19.5" customHeight="1">
      <c r="A7" s="24" t="s">
        <v>197</v>
      </c>
      <c r="B7" s="86" t="s">
        <v>3</v>
      </c>
      <c r="C7" s="42">
        <f>IF(B7="OUI",0,IF(B7="NON",50))</f>
        <v>50</v>
      </c>
      <c r="D7" s="74"/>
      <c r="E7" s="75"/>
      <c r="F7" s="19" t="s">
        <v>97</v>
      </c>
      <c r="G7" s="34"/>
    </row>
    <row r="8" spans="1:7" s="5" customFormat="1" ht="19.5" customHeight="1">
      <c r="A8" s="24" t="s">
        <v>208</v>
      </c>
      <c r="B8" s="71" t="s">
        <v>3</v>
      </c>
      <c r="C8" s="42">
        <f>IF(B8="OUI",0,IF(B8="NON",50))</f>
        <v>50</v>
      </c>
      <c r="D8" s="74"/>
      <c r="E8" s="75"/>
      <c r="F8" s="19" t="s">
        <v>131</v>
      </c>
      <c r="G8" s="34"/>
    </row>
    <row r="9" spans="1:7" s="5" customFormat="1" ht="19.5" customHeight="1">
      <c r="A9" s="24" t="s">
        <v>47</v>
      </c>
      <c r="B9" s="71" t="s">
        <v>3</v>
      </c>
      <c r="C9" s="42">
        <f aca="true" t="shared" si="0" ref="C9:C17">IF(B9="OUI",0,IF(B9="NON",1))</f>
        <v>1</v>
      </c>
      <c r="D9" s="74"/>
      <c r="E9" s="76"/>
      <c r="F9" s="19" t="s">
        <v>98</v>
      </c>
      <c r="G9" s="34"/>
    </row>
    <row r="10" spans="1:7" s="5" customFormat="1" ht="19.5" customHeight="1">
      <c r="A10" s="24" t="s">
        <v>134</v>
      </c>
      <c r="B10" s="71" t="s">
        <v>3</v>
      </c>
      <c r="C10" s="42">
        <f t="shared" si="0"/>
        <v>1</v>
      </c>
      <c r="D10" s="74"/>
      <c r="E10" s="76"/>
      <c r="F10" s="19" t="s">
        <v>100</v>
      </c>
      <c r="G10" s="34"/>
    </row>
    <row r="11" spans="1:7" s="5" customFormat="1" ht="15.75">
      <c r="A11" s="66" t="s">
        <v>42</v>
      </c>
      <c r="B11" s="67"/>
      <c r="C11" s="42"/>
      <c r="D11" s="22"/>
      <c r="E11" s="24"/>
      <c r="F11" s="19"/>
      <c r="G11" s="22"/>
    </row>
    <row r="12" spans="1:7" s="5" customFormat="1" ht="19.5" customHeight="1">
      <c r="A12" s="24" t="s">
        <v>251</v>
      </c>
      <c r="B12" s="71" t="s">
        <v>3</v>
      </c>
      <c r="C12" s="42">
        <f>IF(B12="OUI",0,IF(B12="NON",50))</f>
        <v>50</v>
      </c>
      <c r="D12" s="74"/>
      <c r="E12" s="78"/>
      <c r="F12" s="19" t="s">
        <v>101</v>
      </c>
      <c r="G12" s="34"/>
    </row>
    <row r="13" spans="1:7" s="5" customFormat="1" ht="19.5" customHeight="1">
      <c r="A13" s="24" t="s">
        <v>250</v>
      </c>
      <c r="B13" s="72" t="s">
        <v>3</v>
      </c>
      <c r="C13" s="42">
        <f>IF(B13="OUI",0,IF(B13="NON",50))</f>
        <v>50</v>
      </c>
      <c r="D13" s="74"/>
      <c r="E13" s="78"/>
      <c r="F13" s="19" t="s">
        <v>102</v>
      </c>
      <c r="G13" s="34"/>
    </row>
    <row r="14" spans="1:7" s="5" customFormat="1" ht="19.5" customHeight="1">
      <c r="A14" s="24" t="s">
        <v>48</v>
      </c>
      <c r="B14" s="72" t="s">
        <v>3</v>
      </c>
      <c r="C14" s="42">
        <f>IF(B14="OUI",0,IF(B14="NON",50))</f>
        <v>50</v>
      </c>
      <c r="D14" s="74"/>
      <c r="E14" s="78"/>
      <c r="F14" s="19" t="s">
        <v>103</v>
      </c>
      <c r="G14" s="34"/>
    </row>
    <row r="15" spans="1:7" s="5" customFormat="1" ht="19.5" customHeight="1">
      <c r="A15" s="24" t="s">
        <v>49</v>
      </c>
      <c r="B15" s="72" t="s">
        <v>3</v>
      </c>
      <c r="C15" s="42">
        <f t="shared" si="0"/>
        <v>1</v>
      </c>
      <c r="D15" s="74"/>
      <c r="E15" s="76"/>
      <c r="F15" s="19" t="s">
        <v>99</v>
      </c>
      <c r="G15" s="34"/>
    </row>
    <row r="16" spans="1:7" s="5" customFormat="1" ht="19.5" customHeight="1">
      <c r="A16" s="24" t="s">
        <v>44</v>
      </c>
      <c r="B16" s="71" t="s">
        <v>3</v>
      </c>
      <c r="C16" s="42">
        <f t="shared" si="0"/>
        <v>1</v>
      </c>
      <c r="D16" s="74"/>
      <c r="E16" s="76"/>
      <c r="F16" s="19" t="s">
        <v>113</v>
      </c>
      <c r="G16" s="34"/>
    </row>
    <row r="17" spans="1:7" s="5" customFormat="1" ht="19.5" customHeight="1">
      <c r="A17" s="24" t="s">
        <v>198</v>
      </c>
      <c r="B17" s="71" t="s">
        <v>3</v>
      </c>
      <c r="C17" s="42">
        <f t="shared" si="0"/>
        <v>1</v>
      </c>
      <c r="D17" s="74"/>
      <c r="E17" s="76"/>
      <c r="F17" s="19" t="s">
        <v>192</v>
      </c>
      <c r="G17" s="34"/>
    </row>
    <row r="18" spans="2:3" ht="19.5" customHeight="1">
      <c r="B18" s="83" t="str">
        <f>IF(C18&gt;=50,"RISQUE AGGRAVE",IF(C18=0,"RISQUE MAITRISE",IF(C18&lt;50,"RISQUE AVERE")))</f>
        <v>RISQUE AGGRAVE</v>
      </c>
      <c r="C18" s="1">
        <f>SUM(C3:C17)</f>
        <v>406</v>
      </c>
    </row>
    <row r="19" spans="3:5" ht="19.5" customHeight="1">
      <c r="C19" s="1">
        <f>COUNTIF($C$3:$C$17,1)</f>
        <v>6</v>
      </c>
      <c r="D19" s="2">
        <v>1</v>
      </c>
      <c r="E19" s="4"/>
    </row>
    <row r="20" spans="3:4" ht="19.5" customHeight="1">
      <c r="C20" s="1">
        <f>COUNTIF($C$3:$C$17,50)</f>
        <v>8</v>
      </c>
      <c r="D20" s="2">
        <v>50</v>
      </c>
    </row>
    <row r="21" spans="3:4" ht="19.5" customHeight="1">
      <c r="C21" s="1">
        <f>SUM(C19:C20)</f>
        <v>14</v>
      </c>
      <c r="D21" s="2" t="s">
        <v>263</v>
      </c>
    </row>
    <row r="22" spans="3:4" ht="19.5" customHeight="1">
      <c r="C22" s="1">
        <f>COUNTIF($C$3:$C$17,0)</f>
        <v>0</v>
      </c>
      <c r="D22" s="2">
        <v>0</v>
      </c>
    </row>
    <row r="23" spans="3:4" ht="19.5" customHeight="1">
      <c r="C23" s="1">
        <f>SUM(C21:C22)</f>
        <v>14</v>
      </c>
      <c r="D23" s="2" t="s">
        <v>242</v>
      </c>
    </row>
    <row r="24" ht="19.5" customHeight="1"/>
    <row r="25" ht="19.5" customHeight="1"/>
    <row r="26" ht="19.5" customHeight="1"/>
    <row r="27" ht="19.5" customHeight="1"/>
  </sheetData>
  <sheetProtection password="DF16" sheet="1" objects="1" scenarios="1" selectLockedCells="1"/>
  <conditionalFormatting sqref="B3:B10 B12:B17">
    <cfRule type="containsText" priority="6" dxfId="1" operator="containsText" stopIfTrue="1" text="OUI">
      <formula>NOT(ISERROR(SEARCH("OUI",B3)))</formula>
    </cfRule>
  </conditionalFormatting>
  <conditionalFormatting sqref="B3 B9:B10 B15:B17">
    <cfRule type="containsText" priority="5" dxfId="2" operator="containsText" stopIfTrue="1" text="NON">
      <formula>NOT(ISERROR(SEARCH("NON",B3)))</formula>
    </cfRule>
  </conditionalFormatting>
  <conditionalFormatting sqref="B4:B8 B12:B14">
    <cfRule type="containsText" priority="4" dxfId="0" operator="containsText" stopIfTrue="1" text="NON">
      <formula>NOT(ISERROR(SEARCH("NON",B4)))</formula>
    </cfRule>
  </conditionalFormatting>
  <conditionalFormatting sqref="B18">
    <cfRule type="containsText" priority="1" dxfId="1" operator="containsText" stopIfTrue="1" text="MAITRISE">
      <formula>NOT(ISERROR(SEARCH("MAITRISE",B18)))</formula>
    </cfRule>
    <cfRule type="containsText" priority="2" dxfId="2" operator="containsText" stopIfTrue="1" text="AVERE">
      <formula>NOT(ISERROR(SEARCH("AVERE",B18)))</formula>
    </cfRule>
    <cfRule type="containsText" priority="3" dxfId="0" operator="containsText" stopIfTrue="1" text="AGGRAVE">
      <formula>NOT(ISERROR(SEARCH("AGGRAVE",B18)))</formula>
    </cfRule>
  </conditionalFormatting>
  <dataValidations count="1">
    <dataValidation type="list" allowBlank="1" showInputMessage="1" showErrorMessage="1" sqref="B3:B10 B12:B17">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7" r:id="rId1"/>
  <headerFooter alignWithMargins="0">
    <oddHeader>&amp;L&amp;D&amp;C&amp;F&amp;R&amp;A</oddHeader>
    <oddFooter>&amp;RPage &amp;P sur &amp;N</oddFooter>
  </headerFooter>
  <ignoredErrors>
    <ignoredError sqref="C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Classeur Ordonnateur 2017</dc:title>
  <dc:subject/>
  <dc:creator>nathalie.joyeux;Véronique WOZNIAK IEA</dc:creator>
  <cp:keywords/>
  <dc:description/>
  <cp:lastModifiedBy>V W</cp:lastModifiedBy>
  <cp:lastPrinted>2017-07-20T07:22:05Z</cp:lastPrinted>
  <dcterms:created xsi:type="dcterms:W3CDTF">2017-02-20T09:24:22Z</dcterms:created>
  <dcterms:modified xsi:type="dcterms:W3CDTF">2017-07-20T07:23:12Z</dcterms:modified>
  <cp:category/>
  <cp:version/>
  <cp:contentType/>
  <cp:contentStatus/>
</cp:coreProperties>
</file>