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MASA\0_IEA\29-Auto diagnostic de la qualité comptable des EPLEFPA\Tableur-Ordonnateur VW\"/>
    </mc:Choice>
  </mc:AlternateContent>
  <xr:revisionPtr revIDLastSave="0" documentId="13_ncr:1_{AD1C1337-51A6-4A3F-8E0C-1840E9473EDD}" xr6:coauthVersionLast="47" xr6:coauthVersionMax="47" xr10:uidLastSave="{00000000-0000-0000-0000-000000000000}"/>
  <bookViews>
    <workbookView xWindow="20370" yWindow="-120" windowWidth="29040" windowHeight="15720" tabRatio="742" activeTab="2" xr2:uid="{00000000-000D-0000-FFFF-FFFF00000000}"/>
  </bookViews>
  <sheets>
    <sheet name="Notice explicative" sheetId="13" r:id="rId1"/>
    <sheet name="ORDO" sheetId="11" r:id="rId2"/>
    <sheet name="Organisation" sheetId="1" r:id="rId3"/>
    <sheet name="Budget" sheetId="4" r:id="rId4"/>
    <sheet name="Dépenses" sheetId="5" r:id="rId5"/>
    <sheet name="Recettes" sheetId="6" r:id="rId6"/>
    <sheet name="Patrimoine" sheetId="2" r:id="rId7"/>
    <sheet name="Stocks" sheetId="9" r:id="rId8"/>
    <sheet name="Régies" sheetId="7" r:id="rId9"/>
    <sheet name="Personnels budget" sheetId="8" r:id="rId10"/>
    <sheet name="Voyages d'études" sheetId="10" r:id="rId11"/>
    <sheet name="Organigramme fonctionnel" sheetId="12" r:id="rId12"/>
    <sheet name="Feuil1" sheetId="14" state="hidden" r:id="rId13"/>
    <sheet name="Feuil2" sheetId="15" state="hidden" r:id="rId14"/>
  </sheets>
  <externalReferences>
    <externalReference r:id="rId15"/>
  </externalReferences>
  <definedNames>
    <definedName name="_xlnm._FilterDatabase" localSheetId="11" hidden="1">'Organigramme fonctionnel'!$A$2:$G$69</definedName>
    <definedName name="Liste">[1]Feuil1!$A$1:$A$2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6" i="11" l="1"/>
  <c r="H7" i="4"/>
  <c r="H5" i="4"/>
  <c r="H13" i="4"/>
  <c r="H4" i="4"/>
  <c r="H6" i="4"/>
  <c r="H9" i="4"/>
  <c r="H10" i="4"/>
  <c r="H11" i="4"/>
  <c r="H12" i="4"/>
  <c r="H3" i="4"/>
  <c r="H17" i="10"/>
  <c r="H14" i="10"/>
  <c r="H13" i="10"/>
  <c r="H11" i="10"/>
  <c r="H10" i="10"/>
  <c r="H9" i="10"/>
  <c r="H4" i="10"/>
  <c r="H5" i="10"/>
  <c r="H6" i="10"/>
  <c r="H7" i="10"/>
  <c r="H15" i="10"/>
  <c r="H16" i="10"/>
  <c r="H3" i="10"/>
  <c r="H16" i="8"/>
  <c r="H15" i="8"/>
  <c r="H7" i="8"/>
  <c r="H6" i="8"/>
  <c r="H5" i="8"/>
  <c r="H4" i="8"/>
  <c r="H3" i="8"/>
  <c r="H8" i="8"/>
  <c r="H9" i="8"/>
  <c r="H10" i="8"/>
  <c r="H11" i="8"/>
  <c r="H12" i="8"/>
  <c r="H13" i="8"/>
  <c r="H17" i="8"/>
  <c r="H14" i="7"/>
  <c r="H13" i="7"/>
  <c r="H5" i="7"/>
  <c r="H6" i="7"/>
  <c r="H7" i="7"/>
  <c r="H8" i="7"/>
  <c r="H9" i="7"/>
  <c r="H4" i="7"/>
  <c r="H10" i="7"/>
  <c r="H11" i="7"/>
  <c r="H15" i="7"/>
  <c r="H16" i="7"/>
  <c r="H17" i="7"/>
  <c r="H18" i="7"/>
  <c r="H3" i="7"/>
  <c r="H8" i="9"/>
  <c r="H4" i="9"/>
  <c r="H5" i="9"/>
  <c r="H6" i="9"/>
  <c r="H7" i="9"/>
  <c r="H9" i="9"/>
  <c r="H3" i="9"/>
  <c r="H2" i="9"/>
  <c r="H15" i="2"/>
  <c r="H13" i="2"/>
  <c r="H9" i="2"/>
  <c r="H8" i="2"/>
  <c r="H4" i="2"/>
  <c r="H3" i="2"/>
  <c r="H5" i="2"/>
  <c r="H6" i="2"/>
  <c r="H7" i="2"/>
  <c r="H10" i="2"/>
  <c r="H11" i="2"/>
  <c r="H14" i="2"/>
  <c r="H6" i="6"/>
  <c r="H5" i="6"/>
  <c r="H4" i="6"/>
  <c r="H7" i="6"/>
  <c r="H8" i="6"/>
  <c r="H10" i="6"/>
  <c r="H11" i="6"/>
  <c r="H3" i="6"/>
  <c r="H14" i="5"/>
  <c r="H13" i="5"/>
  <c r="H12" i="5"/>
  <c r="H10" i="5"/>
  <c r="H5" i="5"/>
  <c r="H6" i="5"/>
  <c r="H7" i="5"/>
  <c r="H8" i="5"/>
  <c r="H4" i="5"/>
  <c r="H11" i="5"/>
  <c r="H15" i="5"/>
  <c r="H16" i="5"/>
  <c r="H3" i="5"/>
  <c r="H4" i="1"/>
  <c r="H3" i="1"/>
  <c r="H6" i="1"/>
  <c r="H7" i="1"/>
  <c r="H8" i="1"/>
  <c r="H9" i="1"/>
  <c r="H11" i="1"/>
  <c r="H12" i="1"/>
  <c r="H13" i="1"/>
  <c r="H14" i="1"/>
  <c r="C71" i="12"/>
  <c r="C70" i="12"/>
  <c r="B70" i="12"/>
  <c r="C62" i="12"/>
  <c r="B62" i="12"/>
  <c r="C58" i="12"/>
  <c r="B58" i="12"/>
  <c r="C50" i="12"/>
  <c r="B50" i="12"/>
  <c r="C43" i="12"/>
  <c r="B43" i="12"/>
  <c r="C38" i="12"/>
  <c r="B38" i="12"/>
  <c r="C27" i="12"/>
  <c r="B27" i="12"/>
  <c r="C18" i="12"/>
  <c r="B18" i="12"/>
  <c r="B71" i="12" s="1"/>
  <c r="D16" i="11" s="1"/>
  <c r="H20" i="10" l="1"/>
  <c r="B20" i="10" s="1"/>
  <c r="H20" i="8"/>
  <c r="B20" i="8" s="1"/>
  <c r="F12" i="11" s="1"/>
  <c r="H21" i="7"/>
  <c r="B21" i="7" s="1"/>
  <c r="F10" i="11" s="1"/>
  <c r="H18" i="2"/>
  <c r="B18" i="2" s="1"/>
  <c r="F8" i="11" s="1"/>
  <c r="H14" i="6"/>
  <c r="B14" i="6" s="1"/>
  <c r="F7" i="11" s="1"/>
  <c r="H19" i="5"/>
  <c r="B19" i="5" s="1"/>
  <c r="F6" i="11" s="1"/>
  <c r="H16" i="4"/>
  <c r="B16" i="4" s="1"/>
  <c r="F5" i="11" s="1"/>
  <c r="H17" i="1"/>
  <c r="B17" i="1" s="1"/>
  <c r="F4" i="11" s="1"/>
  <c r="H12" i="9"/>
  <c r="B12" i="9" s="1"/>
  <c r="F11" i="11" l="1"/>
  <c r="H11" i="9"/>
  <c r="F9" i="11"/>
  <c r="A1" i="15"/>
  <c r="F13" i="11" s="1"/>
  <c r="B19" i="10"/>
  <c r="D12" i="11" s="1"/>
  <c r="B18" i="10"/>
  <c r="E12" i="11" s="1"/>
  <c r="B19" i="8"/>
  <c r="D11" i="11" s="1"/>
  <c r="B18" i="8"/>
  <c r="E11" i="11" s="1"/>
  <c r="B20" i="7"/>
  <c r="D10" i="11" s="1"/>
  <c r="B19" i="7"/>
  <c r="E10" i="11" s="1"/>
  <c r="B11" i="9"/>
  <c r="B10" i="9"/>
  <c r="E9" i="11" s="1"/>
  <c r="B17" i="2"/>
  <c r="D8" i="11" s="1"/>
  <c r="B16" i="2"/>
  <c r="E8" i="11" s="1"/>
  <c r="B13" i="6"/>
  <c r="D7" i="11" s="1"/>
  <c r="B12" i="6"/>
  <c r="E7" i="11" s="1"/>
  <c r="B18" i="5"/>
  <c r="B17" i="5"/>
  <c r="B16" i="1"/>
  <c r="B15" i="1"/>
  <c r="B15" i="4"/>
  <c r="B14" i="4"/>
  <c r="C13" i="11"/>
  <c r="D9" i="11" l="1"/>
  <c r="H10" i="9"/>
  <c r="E6" i="11"/>
  <c r="H17" i="5"/>
  <c r="D6" i="11"/>
  <c r="H18" i="5"/>
  <c r="E5" i="11"/>
  <c r="H14" i="4"/>
  <c r="D5" i="11"/>
  <c r="H15" i="4"/>
  <c r="D4" i="11"/>
  <c r="E4" i="11"/>
  <c r="E13" i="11" l="1"/>
  <c r="D13" i="11"/>
</calcChain>
</file>

<file path=xl/sharedStrings.xml><?xml version="1.0" encoding="utf-8"?>
<sst xmlns="http://schemas.openxmlformats.org/spreadsheetml/2006/main" count="592" uniqueCount="357">
  <si>
    <t>Les délégations de signature sont-elles formalisées ?</t>
  </si>
  <si>
    <t>LES DELEGATIONS</t>
  </si>
  <si>
    <t>OUI</t>
  </si>
  <si>
    <t>NON</t>
  </si>
  <si>
    <t>LA CONTINUITE DU SERVICE</t>
  </si>
  <si>
    <t>La suppléance effective des agents est-elle prévue ?</t>
  </si>
  <si>
    <t>Dans les 5 dernières années, tous les agents ont-ils bénéficié d'une formation comptable (réglementation, logiciel,…) ?</t>
  </si>
  <si>
    <t>LA PREVISION BUDGETAIRE</t>
  </si>
  <si>
    <t>Le budget initial et ses modifications font-ils l'objet d'une préparation concertée avec les différents acteurs concernés ?</t>
  </si>
  <si>
    <t>Les administrateurs sont-ils destinataires d'une note synthétique d'orientation générale du projet de budget ?</t>
  </si>
  <si>
    <t>LE SUIVI DE L'EXECUTION BUDGETAIRE</t>
  </si>
  <si>
    <t>L'harmonisation des pratiques budgétaires est-elle vérifiée ?</t>
  </si>
  <si>
    <t>La collaboration avec l'agent comptable est-elle structurée ?</t>
  </si>
  <si>
    <t>Le secrétaire général effectue-t-il une analyse en continu du budget ?</t>
  </si>
  <si>
    <t>L'ENGAGEMENT</t>
  </si>
  <si>
    <t>LIQUIDATION/MANDATEMENT</t>
  </si>
  <si>
    <t>Le service fait est-il matériellement attesté avant liquidation et mandatement ?</t>
  </si>
  <si>
    <t>Les mandats font-ils l'objet d'un contrôle par un agent différent de celui qui a saisi la liquidation  ?</t>
  </si>
  <si>
    <t>Les pièces justificatives sont-elles transmises à l'appui de chaque mandat ?</t>
  </si>
  <si>
    <t>LIQUIDATION DES RECETTES</t>
  </si>
  <si>
    <t xml:space="preserve">LA SITUATION DES RECETTES </t>
  </si>
  <si>
    <t>La fin de l'exercice est-elle organisée pour tous les centres de l'EPLEFPA en concertation avec l'agent comptable ?</t>
  </si>
  <si>
    <t>Les charges à payer sont-elles constatées en fin d'exercice ?</t>
  </si>
  <si>
    <t>Les tarifs des prestations servies par l'établissement sont-ils soumis au vote du conseil d'administration ?</t>
  </si>
  <si>
    <t>Les recettes sont-elles liquidées dès que les droits sont acquis (tarifs, décision de justice, notification de subvention, contrats,….) ?</t>
  </si>
  <si>
    <t>Les produits à recevoir sont-ils constatés en fin d'exercice ?</t>
  </si>
  <si>
    <t>Existe-t-il un inventaire physique des biens de l'établissement ?</t>
  </si>
  <si>
    <t>Le conseil d'administration a-t-il fixé les durées d'amortissement des biens de l'inventaire ?</t>
  </si>
  <si>
    <t>L'inventaire comptable est-il régulièrement rapproché de l'inventaire physique ?</t>
  </si>
  <si>
    <t>Le plan d'amortissement est-il établi à compter de la date de mise en service du bien immobilisé ?</t>
  </si>
  <si>
    <t>Les comptes 23 (immobilisations en cours) sont-ils régulièrement soldés ?</t>
  </si>
  <si>
    <t>Existe-t-il une gestion informatisée des stocks ?</t>
  </si>
  <si>
    <t>La sécurité physique des stocks est-elle assurée ?</t>
  </si>
  <si>
    <t>Y-a-t-il des contrôles physiques, périodiques et formalisés des stocks ?</t>
  </si>
  <si>
    <t>SUIVI DES REGIES</t>
  </si>
  <si>
    <t>ORGANISATION DES REGIES</t>
  </si>
  <si>
    <t>Le fonctionnement et la comptabilité des régies sont-ils formalisés ?</t>
  </si>
  <si>
    <t>GENERALITES</t>
  </si>
  <si>
    <t>RECETTES</t>
  </si>
  <si>
    <t>DEPENSES</t>
  </si>
  <si>
    <t>Organisation</t>
  </si>
  <si>
    <t>Budget</t>
  </si>
  <si>
    <t>Dépenses</t>
  </si>
  <si>
    <t>Recettes</t>
  </si>
  <si>
    <t>Patrimoine</t>
  </si>
  <si>
    <t>Stocks</t>
  </si>
  <si>
    <t>Régies</t>
  </si>
  <si>
    <t xml:space="preserve">ORGANISATION </t>
  </si>
  <si>
    <t>La suppléance effective des agents chargés du mandatement des payes est-elle prévue ?</t>
  </si>
  <si>
    <t>Les vacations et les heures supplémentaires font-elles l'objet d'une attestation de service fait avant mandatement ?</t>
  </si>
  <si>
    <t>MANDATEMENT DES REMUNERATIONS</t>
  </si>
  <si>
    <t>La prise en charge des frais de voyages des accompagnateurs est-elle financée par des ressources autres que les contributions des familles ?</t>
  </si>
  <si>
    <t>délégation</t>
  </si>
  <si>
    <t>_</t>
  </si>
  <si>
    <t>Mots clés Instruction M99</t>
  </si>
  <si>
    <t>note synthétique</t>
  </si>
  <si>
    <t>secrétaire général</t>
  </si>
  <si>
    <t>engagement comptable</t>
  </si>
  <si>
    <t>bon de commande</t>
  </si>
  <si>
    <t>bon de commande, délégation</t>
  </si>
  <si>
    <t>marchés publics</t>
  </si>
  <si>
    <t>droit acquis</t>
  </si>
  <si>
    <t>émission des titres</t>
  </si>
  <si>
    <t>tarifs</t>
  </si>
  <si>
    <t>prérogatives de l'ordonnateur</t>
  </si>
  <si>
    <t>durée d'amortissement</t>
  </si>
  <si>
    <t>inventaire comptable</t>
  </si>
  <si>
    <t>départ du plan d'amortissement</t>
  </si>
  <si>
    <t>immobilisations en cours</t>
  </si>
  <si>
    <t>préposés, suivi des stocks</t>
  </si>
  <si>
    <t>commission d'inventaire</t>
  </si>
  <si>
    <t>acte constitutif de la régie</t>
  </si>
  <si>
    <t>nomination du régisseur</t>
  </si>
  <si>
    <t>fonctionnement des régies</t>
  </si>
  <si>
    <t>sécurité des deniers publics</t>
  </si>
  <si>
    <t>nature des dépenses à payer, nature des recettes à encaisser</t>
  </si>
  <si>
    <t>limitation de l'encaisse, montant maximum de l'avance</t>
  </si>
  <si>
    <t>liste des personnels rétribués</t>
  </si>
  <si>
    <t>La permanence des méthodes est-elle vérifiée ?</t>
  </si>
  <si>
    <t>permanence des méthodes</t>
  </si>
  <si>
    <t>financement des voyages</t>
  </si>
  <si>
    <t>accréditation des ordonnateurs</t>
  </si>
  <si>
    <t>L'établissement dispose-t-il d'un outil de suivi de la réalisation des conventions/subventions ?</t>
  </si>
  <si>
    <t>L'ordonnateur suit-il des tableaux de bord d'indicateurs financiers pluriannuels ?</t>
  </si>
  <si>
    <t>LE PILOTAGE FINANCIER DE l'EPL</t>
  </si>
  <si>
    <t>Un protocole d'échanges entre centres existe-t-il ?</t>
  </si>
  <si>
    <t>Les factures sont-elles liquidées et mandatées dans des temps compatibles avec le délai réglementaire de paiement ?</t>
  </si>
  <si>
    <t>Les décisions de création des régies sont-elles formalisées par des actes constitutifs de régie ?</t>
  </si>
  <si>
    <t>Existe-t-il un calendrier pour la transmission des informations nécessaires au mandatement des payes ?</t>
  </si>
  <si>
    <t>Existe-t-il une procédure harmonisée pour la gestion des congés maladie et des absences ?</t>
  </si>
  <si>
    <t>Chaque voyage d'études fait-il l'objet d'un budget détaillé ?</t>
  </si>
  <si>
    <t>Existe-t-il une prévision annuelle des voyages d'études ?</t>
  </si>
  <si>
    <t>Le conseil d'administration se prononce-t-il chaque année sur le financement des voyages d'études ?</t>
  </si>
  <si>
    <t>Les éventuels dons font-ils l'objet d'un acte du conseil d'administration pour leur acceptation ou leur refus ?</t>
  </si>
  <si>
    <t>Les deniers sont-ils conservés de manière sécurisée (armoire forte, locaux sous clé,…) ?</t>
  </si>
  <si>
    <t>création de l'emploi</t>
  </si>
  <si>
    <t>Voyage d'études</t>
  </si>
  <si>
    <t>BUDGET</t>
  </si>
  <si>
    <t>PATRIMOINE</t>
  </si>
  <si>
    <t>STOCKS</t>
  </si>
  <si>
    <t>REGIES</t>
  </si>
  <si>
    <t>VOYAGES D'ETUDES</t>
  </si>
  <si>
    <t>ORGANISATION DE L'ORDONNATEUR</t>
  </si>
  <si>
    <t>L'équilibre réel est-il vérifié à l'appui du budget et des décisions modificatives ?</t>
  </si>
  <si>
    <t>Existe-t-il une procédure de traitement des suspensions et des rejets émis par l'agent comptable ?</t>
  </si>
  <si>
    <t>L'ordonnateur, ou ses services, exerce-t-il un contrôle sur les ordres de recettes ?</t>
  </si>
  <si>
    <t>La comptabilité des stocks est-elle tenue dans l'établissement ?</t>
  </si>
  <si>
    <t>Des préposés à la comptabilité des stocks ont-ils été formellement désignés par l'ordonnateur ?</t>
  </si>
  <si>
    <t>comptabilité auxiliaire, suivi des stocks</t>
  </si>
  <si>
    <t>Le tableau des emplois est-il présenté en conseil d'administration ?</t>
  </si>
  <si>
    <t>Existe-t-il un suivi administratif des contrats de travail dans l'EPL (renouvellements, transformations en CDI, fins de contrat,…)</t>
  </si>
  <si>
    <t>PERSONNELS REMUNERES SUR BUDGET</t>
  </si>
  <si>
    <t>Le budget de l'établissement prend-il en charge la totalité des dépenses obligatoires ?</t>
  </si>
  <si>
    <t>Personnels budget</t>
  </si>
  <si>
    <t>SECURITE</t>
  </si>
  <si>
    <t>PERSONNELS SUR BUDGET</t>
  </si>
  <si>
    <t>A déterminer</t>
  </si>
  <si>
    <t>Nom(s) agent(s) titulaire(s) et centre constitutif</t>
  </si>
  <si>
    <t>Nom(s) agent(s) suppléant(s) et centre constitutif</t>
  </si>
  <si>
    <t>L'ordonnateur dispose-t-il d'un plan de trésorerie prévisionnel élaboré en concertation avec l'agent comptable ?</t>
  </si>
  <si>
    <t>Le conseil d'administration se prononce-t-il systématiquement pour toute opération liée aux sorties de patrimoine ?</t>
  </si>
  <si>
    <t>Les sorties des biens de l'inventaire sont-elles opérées régulièrement en lien avec l'agent comptable ?</t>
  </si>
  <si>
    <t>Existe-t-il une procédure formalisée de renseignement des fiches d'immobilisation ?</t>
  </si>
  <si>
    <t>fiche d'immobilisation</t>
  </si>
  <si>
    <t>Existe-t-il des contrats de travail à jour pour tout salarié rémunéré sur budget de l'EPL ?</t>
  </si>
  <si>
    <t>Existe-t-il une délibération pour l'allocation des régimes indemnitaires ?</t>
  </si>
  <si>
    <t>Existe-t-il une délibération pour la détermination des taux de vacations et des heures supplémentaires ?</t>
  </si>
  <si>
    <t>encaissements en numéraire</t>
  </si>
  <si>
    <t>création de l'emploi, vacataires</t>
  </si>
  <si>
    <t>Existe-t-il un dispositif de traitement des anomalies ?</t>
  </si>
  <si>
    <t>Le seuil d'encaissement numéraire de 300 € est-il respecté ?</t>
  </si>
  <si>
    <t>LOGEMENTS DE FONCTION</t>
  </si>
  <si>
    <t>L'évaluation des prestations accessoires est-elle suivie et formalisée ?</t>
  </si>
  <si>
    <t>Tout dépassement du montant alloué des prestations accessoires, fait-il systématiquement l'objet d'une opération budgétaire ?</t>
  </si>
  <si>
    <t>concessions de logement</t>
  </si>
  <si>
    <t>GESTION DES IMMOBILISATIONS</t>
  </si>
  <si>
    <t>L'émission des titres est-elle régulière et fluide tout au long de l'année ?</t>
  </si>
  <si>
    <t>Le recouvrement des créances est-il régulièrement évoqué avec l'agent comptable et examiné par l'équipe de direction ?</t>
  </si>
  <si>
    <t>Le niveau des recettes à classer est-il régulièrement évoqué avec l'agent comptable et examiné par l'équipe de direction ?</t>
  </si>
  <si>
    <t>Les régisseurs ou mandataires sont-ils les seules personnes qui manipulent des deniers publics ?</t>
  </si>
  <si>
    <t xml:space="preserve">Organigramme fonctionnel </t>
  </si>
  <si>
    <t>9 onglets</t>
  </si>
  <si>
    <t>Nombre de questions</t>
  </si>
  <si>
    <t>Nombre de réponse(s) négative(s)</t>
  </si>
  <si>
    <t>TOTAL</t>
  </si>
  <si>
    <t>Existe-t-il des fiches de procédure à jour ?</t>
  </si>
  <si>
    <t>Les titres de recettes concernant les logements attribués en convention d'occupation précaire ou en application d'une convention collective sont-ils régulièrement émis ?</t>
  </si>
  <si>
    <t>Les plafonds d'encaisses et d'avances autorisés sont-ils respectés?</t>
  </si>
  <si>
    <t>La nature des dépenses et des recettes prévue est-elle respectée ?</t>
  </si>
  <si>
    <t>La conformité des mandatements aux contrats et aux conditions d'emploi est-elle vérifiée ?</t>
  </si>
  <si>
    <t>Rubrique dédiée de l'Instruction M99</t>
  </si>
  <si>
    <t>Observations</t>
  </si>
  <si>
    <t>plan de trésorerie</t>
  </si>
  <si>
    <t>Titre II - Chap. 6 - § 6.6.</t>
  </si>
  <si>
    <t>Titre I - Chap. 3 - § 3.3.2.4</t>
  </si>
  <si>
    <t>Titre I - Chap. 3 - § 3.5.1.3.1.</t>
  </si>
  <si>
    <t>préparation du budget</t>
  </si>
  <si>
    <t>Titre I - Chap. 3 - § 3.4.3.2.
Titre II - Chap. 2 - § 2.2.</t>
  </si>
  <si>
    <t>Titre III - Chap. 1 - § 1.2.6.</t>
  </si>
  <si>
    <t>Titre II - Chap. 2 - § 2.6.</t>
  </si>
  <si>
    <t>Titre II - Chap. 2 - § 2.2.
Titre II - Chap. 2 - § 2.3.
Titre II - Chap. 2 - § 2.4.</t>
  </si>
  <si>
    <t>Titre II - Chap. 2 - § 2.3.</t>
  </si>
  <si>
    <t>Pas de rubrique dédiée en tant que telle
Titre I - Chap. 3 - § 3.6.1.2</t>
  </si>
  <si>
    <t>Titre I - Chap. 3 - § 3.4.3.</t>
  </si>
  <si>
    <t>Les délais réglementaires d'adoption, de transmission et de rendu exécutoire du budget et des décisions modificatives sont-ils respectés ?</t>
  </si>
  <si>
    <t>élaboration du budget</t>
  </si>
  <si>
    <t>Titre II - Chap. 3 - § 3.2.1.</t>
  </si>
  <si>
    <t>suivi régulier</t>
  </si>
  <si>
    <t>Titre I - Chap. 3 - § 3.3.2.4
Titre II - Chap. 3 - § 3.2.1.</t>
  </si>
  <si>
    <t>Titre II - Chap. 3 - § 3.2.5.1.</t>
  </si>
  <si>
    <t>Titre II - Chap. 3 - § 3.2.4.1.</t>
  </si>
  <si>
    <t>Titre II - Chap. 3 - § 3.2.2.2.</t>
  </si>
  <si>
    <t>Titre II - Chap. 3 - § 3.2.3.5.</t>
  </si>
  <si>
    <t>suspension de paiement</t>
  </si>
  <si>
    <t>Titre II - Chap. 3 - § 3.2.4.4.2.</t>
  </si>
  <si>
    <t>Titre II - Chap. 3 - § 3.1.3.1.</t>
  </si>
  <si>
    <t>Titre II - Chap. 3 - § 3.1.3.2.</t>
  </si>
  <si>
    <t>Titre II - Chap. 3 - § 3.1.1.2.
Titre II - Chap. 3 - § 3.1.3.2.1.
Titre II - Chap. 3 - § 3.1.3.3.</t>
  </si>
  <si>
    <t>Titre II - Chap. 3 - § 3.1.1.2.
Titre II - Chap. 3 - § 3.1.3.2.1.</t>
  </si>
  <si>
    <t>Pas de rubrique dédiée en tant que telle
Titre II - Chap. 4 - § 4.2.2.</t>
  </si>
  <si>
    <t xml:space="preserve">Titre II - Chap. 1 - § 1.2.1.
Titre III - Chap. 4 - Compte 48 </t>
  </si>
  <si>
    <t xml:space="preserve">Pas de rubrique dédiée en tant que telle
Titre I - Chap. 3 - § 3.6.1.2
Titre III - Chap. 4 - Compte 47 </t>
  </si>
  <si>
    <t>seuil de signification</t>
  </si>
  <si>
    <t>Titre III - Chap. 3 - § 3.2.2.1.1.</t>
  </si>
  <si>
    <t>Titre III - Chap. 3 - § 3.2.3.4.</t>
  </si>
  <si>
    <t>Titre II - Chap. 3 - § 3.1.2.3</t>
  </si>
  <si>
    <t>Titre III - Chap. 3 - § 3.2.5.
Titre III - Chap. 3 - § 3.2.6.</t>
  </si>
  <si>
    <t>Titre III - Chap. 3 - § 3.2.5.</t>
  </si>
  <si>
    <t>Titre III - Chap. 3 - § 3.2.6.</t>
  </si>
  <si>
    <t>Titre III - Chap. 3 - § 3.2.3.3.</t>
  </si>
  <si>
    <t>Titre III - Chap. 7 - § 7.7.</t>
  </si>
  <si>
    <t>Titre III - Chap. 4 - Compte 23</t>
  </si>
  <si>
    <t>Titre III - Chap. 3 - § 3.2.2.2.1.
Titre III - Chap. 3 - §3.2.2.2.2.</t>
  </si>
  <si>
    <t>Titre III - Chap. 2 - § 2.5.3</t>
  </si>
  <si>
    <t>Titre III - Chap. 2 - § 2.2.</t>
  </si>
  <si>
    <t>Titre III - Chap. 2 - § 2.2.3.
Titre III - Chap. 2 - § 2.2.</t>
  </si>
  <si>
    <t>surveillance matérielle</t>
  </si>
  <si>
    <t>Titre III - Chap. 2 - § 2.2.1.</t>
  </si>
  <si>
    <t>La procédure de suivi des stocks est-elle formalisée, en lien avec l'agent comptable ?</t>
  </si>
  <si>
    <t>suivi des stocks</t>
  </si>
  <si>
    <t>Titre III - Chap. 2 - § 2.2.2.1.
Titre III - Chap. 2 -§ 2.2.2.2.</t>
  </si>
  <si>
    <t>contrôle de l'ordonnateur</t>
  </si>
  <si>
    <t>Titre II - Chap. 4 - § 4.5.1.1.</t>
  </si>
  <si>
    <t>autorité qualifiée pour nommer le régisseur</t>
  </si>
  <si>
    <t>Titre II - Chap. 4 - §4.2.1.</t>
  </si>
  <si>
    <t>L'ordonnateur s'assure-t-il que les régisseurs, mandataires suppléants et mandataires ordinaires ne disposent pas d'une délégation de signature en matière financière ?</t>
  </si>
  <si>
    <t>Titre II - Chap. 4 - § 4.3.
Titre II - Chap. 4 - § 4.4.</t>
  </si>
  <si>
    <t>Titre II - Chap. 4 - § 4.1.1.3.</t>
  </si>
  <si>
    <t>Titre II - Chap. 4 - § 4.1.2.1
Titre II - Chap. 4 - § 4.1.3.1</t>
  </si>
  <si>
    <t>Un compte de dépôt de fonds au Trésor est-il ouvert pour chaque régie?</t>
  </si>
  <si>
    <t>ouverture d'un compte de dépôt de fonds au Trésor</t>
  </si>
  <si>
    <t>Titre II - Chap. 4 - § 4.1.2.3.</t>
  </si>
  <si>
    <t>Titre II - Chap. 4 - § 4.1.2.2.
Titre II - Chap. 4 - § 4.1.3.2.</t>
  </si>
  <si>
    <t>Titre II - Chap. 4 - § 4.5.2.
Titre II - Chap. 4 - § 4.5.2.1.
Titre II - Chap. 4 - § 4.5.2.3.</t>
  </si>
  <si>
    <t>Titre II - Chap. 4 - § 4.1.2.4.
Titre II - Chap. 4 - § 4.4.3.3.
Titre II - Chap. 4 - § 4.4.4.2.</t>
  </si>
  <si>
    <t>Les procès-verbaux sont-ils établis à l'issue des contrôles ?</t>
  </si>
  <si>
    <t>contrôle des régies, documents à établir</t>
  </si>
  <si>
    <t>Titre II - Chap. 4 - § 4.5.
Titre II - Chap. 4 - § 4.5.2.4.</t>
  </si>
  <si>
    <t>Titre II - Chap. 3 - § 3.2.6.1.1.
Titre II - Chap. 4 - § 4.4.2.1.</t>
  </si>
  <si>
    <t>Titre II - Chap. 4 - § 4.1.1.2.</t>
  </si>
  <si>
    <t>Titre II - Chap. 4 - § 4.2.</t>
  </si>
  <si>
    <t>mandataires « ordinaires »</t>
  </si>
  <si>
    <t>Titre II - Chap. 4 - § 4.2.3.2.</t>
  </si>
  <si>
    <t>Titre I - Chap. 3 - § 3.5.2.1.</t>
  </si>
  <si>
    <t>Titre II - Chap. 7 - § 7.2.4.3.6.</t>
  </si>
  <si>
    <t>Titre I - Chap. 5 - § 5.2.1.</t>
  </si>
  <si>
    <t>Titre I - Chap. 5 - § 5.2.2.</t>
  </si>
  <si>
    <t>Titre II - Chap. 3 - § 3.2.2.
Titre II - Chap. 3 - § 3.2.2.3.
Titre II - Chap. 3 - § 3.2.2.5.2.</t>
  </si>
  <si>
    <t>Titre I - Chap. 4 - § 4.2.2.</t>
  </si>
  <si>
    <t>Titre II - Chap. 3 - § 3.1.2.8.</t>
  </si>
  <si>
    <t xml:space="preserve">Titre II - Chap. 4 </t>
  </si>
  <si>
    <t>les régies</t>
  </si>
  <si>
    <t>Titre II - Chap. 4 - § 4.3.5.</t>
  </si>
  <si>
    <t>Les engagements comptables font-ils l'objet d'un suivi régulier et rigoureux ?</t>
  </si>
  <si>
    <t xml:space="preserve">Le périmètres des actions pédagogiques mobilisant une régie ou des actions portées par les associations est-il bien défini  ? </t>
  </si>
  <si>
    <t>Délégation</t>
  </si>
  <si>
    <t>Habilitation informatique</t>
  </si>
  <si>
    <r>
      <t>Existe-t-il un organigramme fonctionnel</t>
    </r>
    <r>
      <rPr>
        <sz val="12"/>
        <color rgb="FF00B050"/>
        <rFont val="Times New Roman"/>
        <family val="1"/>
      </rPr>
      <t xml:space="preserve"> </t>
    </r>
    <r>
      <rPr>
        <sz val="12"/>
        <rFont val="Times New Roman"/>
        <family val="1"/>
      </rPr>
      <t>nominatif du service de la comptabilité de l'ordonnateur ?</t>
    </r>
  </si>
  <si>
    <t>équilibre réel du budget</t>
  </si>
  <si>
    <t>L'exécution budgétaire en dépenses et en recettes par centre fait-elle l'objet d'un suivi périodique régulier ?</t>
  </si>
  <si>
    <r>
      <rPr>
        <sz val="12"/>
        <color rgb="FF00B050"/>
        <rFont val="Times New Roman"/>
        <family val="1"/>
      </rPr>
      <t xml:space="preserve"> </t>
    </r>
    <r>
      <rPr>
        <sz val="12"/>
        <rFont val="Times New Roman"/>
        <family val="1"/>
      </rPr>
      <t>collaborateur du chef d'établissement</t>
    </r>
  </si>
  <si>
    <t>collaborateur du chef d'établissement</t>
  </si>
  <si>
    <t>Les commandes, contrats et conventions font-ils l'objet d'un engagement comptable ?</t>
  </si>
  <si>
    <t>Toutes les commandes ou engagements juridiques sont-ils formalisés (bons de commande,...) ?</t>
  </si>
  <si>
    <t>Les engagements juridiques sont-ils précédés d'une vérification de la disponibilité des crédits ?</t>
  </si>
  <si>
    <t>Existe-t-il des procédures pour s'assurer du respect des règles encadrant l'achat public ?</t>
  </si>
  <si>
    <t>certification du service fait</t>
  </si>
  <si>
    <t>définition et délais</t>
  </si>
  <si>
    <t>liste des pièces justificatives</t>
  </si>
  <si>
    <t>principe de l'annualité, rattachement des charges, compte de régularisation</t>
  </si>
  <si>
    <t>Existe-t-il une procédure de traitement des messages d'alerte émis dans COCWINELLE ?</t>
  </si>
  <si>
    <t>Le fondement juridique justifiant la recette est-il systématiquement joints aux ordres de recettes ?</t>
  </si>
  <si>
    <t>prérogatives de l'ordonnateur, pièces justificatives adéquates</t>
  </si>
  <si>
    <t>principe de l'annualité, compte de régularisation</t>
  </si>
  <si>
    <r>
      <rPr>
        <sz val="12"/>
        <rFont val="Times New Roman"/>
        <family val="1"/>
      </rPr>
      <t xml:space="preserve"> collaborateur</t>
    </r>
    <r>
      <rPr>
        <sz val="12"/>
        <color rgb="FF00B050"/>
        <rFont val="Times New Roman"/>
        <family val="1"/>
      </rPr>
      <t xml:space="preserve"> </t>
    </r>
    <r>
      <rPr>
        <sz val="12"/>
        <rFont val="Times New Roman"/>
        <family val="1"/>
      </rPr>
      <t>du chef d'établissement</t>
    </r>
  </si>
  <si>
    <t>collaborateur du chef d'établissement, comptes transitoires ou d'attente</t>
  </si>
  <si>
    <t>Le conseil d'administration a-t-il fixé le seuil de signification (anciennement seuil d'investissement) ?</t>
  </si>
  <si>
    <t>sortie des biens immobilisés du patrimoine</t>
  </si>
  <si>
    <t>sortie des biens immobilisés du patrimoine, sortie d'inventaire</t>
  </si>
  <si>
    <t>inventaire permanent</t>
  </si>
  <si>
    <t>règles d'évaluation, suivi comptable des stocks</t>
  </si>
  <si>
    <t>Les régles d'évaluation des stocks sont-elles respectées, y compris en cas de dépréciation (pour mémoire, évaluation à la hausse interdite) ?</t>
  </si>
  <si>
    <t>Existe-t-il un dossier actualisé pour chaque régie contenant l'ensemble des pièces afférentes à la régie (acte constitutif, acte de nomination, proçès-verbaux de vérification de l'ordonnateur, correspondance, etc.) ?</t>
  </si>
  <si>
    <t>Les décisions de nomination des régisseurs et mandataires suppléants sont-elles formalisées et soumises pour avis conforme à l'agent comptable ?</t>
  </si>
  <si>
    <t>S'il existe des mandataires ordinaires, leur désignation par le régisseur a-t-elle donnée lieu à autorisation de l'ordonnateur ainsi qu'à une procuration soumise au visa de l'agent comptable ?</t>
  </si>
  <si>
    <t>ingérence dans le recouvrement</t>
  </si>
  <si>
    <t>La remise des pièces justificatives à l'agent comptable est-elle effectuée selon la fréquence prévue dans la décision de création de la régie et a minima une fois par mois ?</t>
  </si>
  <si>
    <t>délai de production des pièces justificatives, opérations de fin de mois</t>
  </si>
  <si>
    <t xml:space="preserve">Existe-t-il des contrôles réguliers sur place et sur pièces de la régie effectués par l'ordonnateur ? </t>
  </si>
  <si>
    <t xml:space="preserve">contrôle des régies, contrôle sur pièces, contrôle sur place </t>
  </si>
  <si>
    <r>
      <t>Existe-t-il une délibération pour tout emploi créé</t>
    </r>
    <r>
      <rPr>
        <sz val="12"/>
        <color rgb="FF00B050"/>
        <rFont val="Times New Roman"/>
        <family val="1"/>
      </rPr>
      <t>,</t>
    </r>
    <r>
      <rPr>
        <sz val="12"/>
        <rFont val="Times New Roman"/>
        <family val="1"/>
      </rPr>
      <t xml:space="preserve"> modifié ou supprimé dans l'EPL ?</t>
    </r>
  </si>
  <si>
    <t>création de l'emploi, parallélisme des compétences</t>
  </si>
  <si>
    <t>recrutement des agents</t>
  </si>
  <si>
    <t xml:space="preserve">La déclaration préalable à l'embauche est-elle réalisée en temps ?
</t>
  </si>
  <si>
    <t>Les pièces justificatives sont-elles transmises à l'appui du mandat au service comptable pour les nouveaux contrats et les modifications de contrat ?</t>
  </si>
  <si>
    <t>3.2.3.5. Pièces justificatives</t>
  </si>
  <si>
    <t>détermination du montant de la dépense, liquidation, constatation du service fait</t>
  </si>
  <si>
    <t xml:space="preserve">Le cadre réglementaire applicables aux régies est-il respecté pour les régies relatives aux voyages ?
</t>
  </si>
  <si>
    <t>L'établissement a-t-il recours, soit à une régie temporaire créée pour chaque voyage, soit à une régie d'avances permanente ?</t>
  </si>
  <si>
    <t>Existe-t-il une procédure formalisée relative au fonctionnement des régies relatives aux voyages ?</t>
  </si>
  <si>
    <t>Les régisseurs ou mandataires ordinaires en charge d'une régie relative aux voyages sont-ils informés du fonctionnement d'une régie et des modalités à respecter (dépenses autorisées, pièces justificatives, fonctionnement du compte et de la carte bleue, etc.) ?</t>
  </si>
  <si>
    <r>
      <t>Les dépenses du régisseur d'avances sont-elles contrôlées par l'ordonnateur</t>
    </r>
    <r>
      <rPr>
        <sz val="12"/>
        <color rgb="FF00B050"/>
        <rFont val="Times New Roman"/>
        <family val="1"/>
      </rPr>
      <t xml:space="preserve"> </t>
    </r>
    <r>
      <rPr>
        <sz val="12"/>
        <rFont val="Times New Roman"/>
        <family val="1"/>
      </rPr>
      <t xml:space="preserve">avant mandatement ?
</t>
    </r>
  </si>
  <si>
    <t>justifications produites par le régisseur</t>
  </si>
  <si>
    <t>Titre II - Chap. 1 - § 1.2.1.
Titre II - Chap. 3 - § 3.2.3.3.2.
Titre III - Chap. 4 - compte 48 - Compte de régularisation</t>
  </si>
  <si>
    <t>dons et legs faits</t>
  </si>
  <si>
    <t>Nom(s) 
agent(s)
 chargé(s) du contrôle effectif des missions</t>
  </si>
  <si>
    <t>Conformément à l'arrêté du 25 juillet 2013, l'ordonnateur et ses délégataires sont-ils accrédités auprès l'agent comptable ?</t>
  </si>
  <si>
    <t>Toutes les commandes ou engagements juridiques sont-ils signés par l'ordonnateur ou son délégataire ?</t>
  </si>
  <si>
    <r>
      <t xml:space="preserve">La commission d'inventaire est-elle </t>
    </r>
    <r>
      <rPr>
        <strike/>
        <sz val="12"/>
        <rFont val="Times New Roman"/>
        <family val="1"/>
      </rPr>
      <t xml:space="preserve"> </t>
    </r>
    <r>
      <rPr>
        <sz val="12"/>
        <rFont val="Times New Roman"/>
        <family val="1"/>
      </rPr>
      <t>réunie pour les exploitations agricoles et les ateliers technologiques ?</t>
    </r>
  </si>
  <si>
    <t>Un compte rendu financier est-il présenté à l'issue de chaque voyage d'études ?</t>
  </si>
  <si>
    <t>Choisir OUI/NON</t>
  </si>
  <si>
    <t>Titre I - Chap. 5 - § 5.2.1.
Titre I - Chap. 5 - § 5.1.2.1.5.</t>
  </si>
  <si>
    <t>Nombre de réponse(s) positive(s)</t>
  </si>
  <si>
    <t>Nombre de réponses négatives</t>
  </si>
  <si>
    <t>Nombre de réponses positives</t>
  </si>
  <si>
    <t>Répartition des missions</t>
  </si>
  <si>
    <t xml:space="preserve">ORGANIGRAMME FONCTIONNEL NOMINATIF : </t>
  </si>
  <si>
    <t>Détermination des opérations et des agents en charge selon leur fiche de poste</t>
  </si>
  <si>
    <t>D1 Vérifications de la disponibilité des crédits</t>
  </si>
  <si>
    <t>D2 Saisie des coordonnées des tiers</t>
  </si>
  <si>
    <t>D3 Saisie des engagements comptables</t>
  </si>
  <si>
    <t>D4 Validation des engagements comptables</t>
  </si>
  <si>
    <t>D5 Attestation du service fait</t>
  </si>
  <si>
    <t>D6 Saisie des liquidations</t>
  </si>
  <si>
    <t>D7 Saisie des liquidation des payes</t>
  </si>
  <si>
    <t>D8 Validation des liquidations</t>
  </si>
  <si>
    <t>D9 Contrôle des mandats</t>
  </si>
  <si>
    <t>D10 Vérification des pièces justificatives</t>
  </si>
  <si>
    <t>D11 Suivi des charges communes</t>
  </si>
  <si>
    <t>D12 Suivi des suspensions et des rejets</t>
  </si>
  <si>
    <t>D13 Constatation des charges à payer en fin d'exercice</t>
  </si>
  <si>
    <t>D14 Relevé des factures sur CHORUS PRO</t>
  </si>
  <si>
    <t>REC1 Saisie des coordonnées des tiers</t>
  </si>
  <si>
    <t>REC2 Constatation des droits acquis</t>
  </si>
  <si>
    <t>REC3 Saisie des liquidations</t>
  </si>
  <si>
    <t>REC4 Vérification du fondement juridique des recettes</t>
  </si>
  <si>
    <t>REC5 Contrôle des ordres de recettes</t>
  </si>
  <si>
    <t>REC6 Suivi des comptes de tiers</t>
  </si>
  <si>
    <t>REC7 Dépôt des factures sur Chorus Pro</t>
  </si>
  <si>
    <t>REG1 Suivi des décisions de création et arrêtés de nomination</t>
  </si>
  <si>
    <t>REG2 Gestion de l'encaissement</t>
  </si>
  <si>
    <t>REG3 Gestion du décaissement</t>
  </si>
  <si>
    <t>REG4 Vérification de la nature des dépenses et des recettes prévues</t>
  </si>
  <si>
    <t>REG6 Vérification du plafond d'encaisse et d'avance autorisées</t>
  </si>
  <si>
    <t>REG7 Vérification des pièces justificatives</t>
  </si>
  <si>
    <t>REG8 Emission des mandats et des titres</t>
  </si>
  <si>
    <t>REG9 Contrôle sur place des régies</t>
  </si>
  <si>
    <t>REG10 Sécurisation des régies</t>
  </si>
  <si>
    <t>B1 Vérification de l'équilibre réel</t>
  </si>
  <si>
    <t>B2 Suivi régulier de l'exécution budgétaire</t>
  </si>
  <si>
    <t>B3 Détermination des charges à payer (CAP) et des produits à recevoir (PAR)</t>
  </si>
  <si>
    <t>S1 Tenue des stocks</t>
  </si>
  <si>
    <t>S2 Contrôle des stocks</t>
  </si>
  <si>
    <t>S3 Réalisation de l'inventaire</t>
  </si>
  <si>
    <t>S4 Protection des stocks</t>
  </si>
  <si>
    <t>S5 Ecritures de fin d'exercice</t>
  </si>
  <si>
    <t>P1 Préparation des sorties d'inventaire</t>
  </si>
  <si>
    <t>P2 Suivi des comptes 23</t>
  </si>
  <si>
    <t>P3 Suivi des amortissements</t>
  </si>
  <si>
    <t>P4 Saisie des fiches d'immobilisations</t>
  </si>
  <si>
    <t>P5 Suivi des concessions de logement</t>
  </si>
  <si>
    <t>P6 Suivi des prestations accessoires</t>
  </si>
  <si>
    <t>SECU1 Sécurité informatique et gestion des mots de passe</t>
  </si>
  <si>
    <t>SECU2 Codes des coffres et clefs</t>
  </si>
  <si>
    <t>PERSO1 Recueil des délibérations du CA (tarifs de vacation, créations d'emploi, modifications,...)</t>
  </si>
  <si>
    <t>PERSO2 Recueil et suivi des contrats de travail</t>
  </si>
  <si>
    <t>PERSO3 Suivi des absences (maladies, autorisations d'absence,…)</t>
  </si>
  <si>
    <t>PERSO4 Vérification des pièces justificatives</t>
  </si>
  <si>
    <t>PERSO5 Vérification de l'attestation du service fait avant mandatement</t>
  </si>
  <si>
    <t>PERSO6 Transmission des déclarations préalables à l'embauche (DPAE)</t>
  </si>
  <si>
    <t>Liste</t>
  </si>
  <si>
    <t>Type de risque</t>
  </si>
  <si>
    <t>Nombre d'items vides concernant au moins un nom d'agent titulaire</t>
  </si>
  <si>
    <t>Nombre d'items vides concernant au moins un nom d'agent suppléant</t>
  </si>
  <si>
    <t>Nombre d'items non complétés</t>
  </si>
  <si>
    <t>NOMBRE TOTAL D'ITEMS NON COMPLETES</t>
  </si>
  <si>
    <t>BILAN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</si>
</sst>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8"/>
      <name val="Arial"/>
      <family val="2"/>
    </font>
    <font>
      <sz val="12"/>
      <name val="Times New Roman"/>
      <family val="1"/>
    </font>
    <font>
      <b/>
      <sz val="12"/>
      <name val="Times New Roman"/>
      <family val="1"/>
    </font>
    <font>
      <sz val="12"/>
      <color indexed="51"/>
      <name val="Times New Roman"/>
      <family val="1"/>
    </font>
    <font>
      <sz val="12"/>
      <color indexed="12"/>
      <name val="Times New Roman"/>
      <family val="1"/>
    </font>
    <font>
      <b/>
      <sz val="10"/>
      <color indexed="10"/>
      <name val="Times New Roman"/>
      <family val="1"/>
    </font>
    <font>
      <b/>
      <sz val="14"/>
      <name val="Times New Roman"/>
      <family val="1"/>
    </font>
    <font>
      <b/>
      <sz val="16"/>
      <name val="Times New Roman"/>
      <family val="1"/>
    </font>
    <font>
      <sz val="16"/>
      <name val="Times New Roman"/>
      <family val="1"/>
    </font>
    <font>
      <strike/>
      <sz val="12"/>
      <color rgb="FF00B050"/>
      <name val="Times New Roman"/>
      <family val="1"/>
    </font>
    <font>
      <sz val="12"/>
      <color rgb="FF00B050"/>
      <name val="Times New Roman"/>
      <family val="1"/>
    </font>
    <font>
      <sz val="12"/>
      <color rgb="FFFF0000"/>
      <name val="Times New Roman"/>
      <family val="1"/>
    </font>
    <font>
      <strike/>
      <sz val="12"/>
      <name val="Times New Roman"/>
      <family val="1"/>
    </font>
    <font>
      <sz val="12"/>
      <color rgb="FF0070C0"/>
      <name val="Times New Roman"/>
      <family val="1"/>
    </font>
    <font>
      <b/>
      <sz val="16"/>
      <color rgb="FF00B050"/>
      <name val="Times New Roman"/>
      <family val="1"/>
    </font>
    <font>
      <sz val="16"/>
      <color rgb="FF00B050"/>
      <name val="Times New Roman"/>
      <family val="1"/>
    </font>
    <font>
      <b/>
      <sz val="16"/>
      <color rgb="FFFF0000"/>
      <name val="Times New Roman"/>
      <family val="1"/>
    </font>
    <font>
      <sz val="16"/>
      <color rgb="FFFF0000"/>
      <name val="Times New Roman"/>
      <family val="1"/>
    </font>
  </fonts>
  <fills count="17">
    <fill>
      <patternFill patternType="none"/>
    </fill>
    <fill>
      <patternFill patternType="gray125"/>
    </fill>
    <fill>
      <patternFill patternType="solid">
        <fgColor indexed="10"/>
        <bgColor indexed="64"/>
      </patternFill>
    </fill>
    <fill>
      <patternFill patternType="solid">
        <fgColor indexed="51"/>
        <bgColor indexed="64"/>
      </patternFill>
    </fill>
    <fill>
      <patternFill patternType="solid">
        <fgColor indexed="11"/>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3" tint="0.59999389629810485"/>
        <bgColor indexed="64"/>
      </patternFill>
    </fill>
    <fill>
      <patternFill patternType="solid">
        <fgColor rgb="FFFDCFEE"/>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128">
    <xf numFmtId="0" fontId="0" fillId="0" borderId="0" xfId="0"/>
    <xf numFmtId="0" fontId="2" fillId="0" borderId="0" xfId="0" applyFont="1"/>
    <xf numFmtId="0" fontId="2" fillId="0" borderId="0" xfId="0" applyFont="1" applyAlignment="1">
      <alignment horizontal="center"/>
    </xf>
    <xf numFmtId="0" fontId="2" fillId="0" borderId="0" xfId="0" applyFont="1" applyFill="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5" fillId="0" borderId="0" xfId="0" applyFont="1" applyAlignment="1">
      <alignment vertical="center"/>
    </xf>
    <xf numFmtId="0" fontId="2" fillId="0" borderId="0" xfId="0" applyFont="1" applyFill="1" applyAlignment="1">
      <alignment vertical="center"/>
    </xf>
    <xf numFmtId="0" fontId="3" fillId="0" borderId="0" xfId="0" applyFont="1" applyAlignment="1">
      <alignment vertical="center"/>
    </xf>
    <xf numFmtId="0" fontId="4" fillId="0" borderId="0" xfId="0" applyFont="1" applyFill="1" applyAlignment="1">
      <alignment vertical="center"/>
    </xf>
    <xf numFmtId="0" fontId="5" fillId="0" borderId="0" xfId="0" applyFont="1" applyAlignment="1">
      <alignment horizontal="center" vertical="center"/>
    </xf>
    <xf numFmtId="0" fontId="7" fillId="0" borderId="0" xfId="0" applyFont="1" applyAlignment="1">
      <alignment horizontal="center" vertical="center"/>
    </xf>
    <xf numFmtId="0" fontId="9" fillId="0" borderId="0" xfId="0" applyFont="1"/>
    <xf numFmtId="0" fontId="8" fillId="0" borderId="0" xfId="0" applyFont="1" applyAlignment="1">
      <alignment horizontal="center" vertical="center" wrapText="1"/>
    </xf>
    <xf numFmtId="0" fontId="2" fillId="0" borderId="0" xfId="0" applyFont="1" applyAlignment="1">
      <alignment wrapText="1"/>
    </xf>
    <xf numFmtId="0" fontId="2" fillId="0" borderId="0" xfId="0" applyFont="1" applyAlignment="1">
      <alignment horizontal="center" vertical="center" wrapText="1"/>
    </xf>
    <xf numFmtId="0" fontId="11" fillId="0" borderId="0" xfId="0" applyFont="1" applyAlignment="1">
      <alignment vertical="center"/>
    </xf>
    <xf numFmtId="0" fontId="2" fillId="0" borderId="0" xfId="0" applyFont="1" applyAlignment="1">
      <alignment vertical="center" wrapText="1"/>
    </xf>
    <xf numFmtId="0" fontId="2" fillId="7" borderId="0" xfId="0" applyFont="1" applyFill="1" applyAlignment="1">
      <alignment horizontal="center" wrapText="1"/>
    </xf>
    <xf numFmtId="20" fontId="0" fillId="0" borderId="0" xfId="0" applyNumberFormat="1"/>
    <xf numFmtId="0" fontId="3" fillId="0" borderId="1" xfId="0" applyFont="1" applyBorder="1" applyAlignment="1">
      <alignment horizontal="center" vertical="center"/>
    </xf>
    <xf numFmtId="0" fontId="7" fillId="7"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vertical="center"/>
    </xf>
    <xf numFmtId="0" fontId="4" fillId="3" borderId="1" xfId="0" applyFont="1" applyFill="1" applyBorder="1" applyAlignment="1">
      <alignment vertical="center"/>
    </xf>
    <xf numFmtId="0" fontId="2" fillId="0" borderId="1" xfId="0" applyFont="1" applyBorder="1" applyAlignment="1">
      <alignment horizontal="center" vertical="center" wrapText="1"/>
    </xf>
    <xf numFmtId="0" fontId="12" fillId="5" borderId="1" xfId="0" applyFont="1" applyFill="1" applyBorder="1" applyAlignment="1">
      <alignment vertical="center"/>
    </xf>
    <xf numFmtId="0" fontId="2" fillId="2" borderId="1" xfId="0" applyFont="1" applyFill="1" applyBorder="1" applyAlignment="1">
      <alignment vertical="center"/>
    </xf>
    <xf numFmtId="0" fontId="2" fillId="0" borderId="1" xfId="0" applyFont="1" applyFill="1" applyBorder="1" applyAlignment="1">
      <alignment horizontal="left" vertical="center" wrapText="1"/>
    </xf>
    <xf numFmtId="0" fontId="11" fillId="4" borderId="1" xfId="0" applyFont="1" applyFill="1" applyBorder="1" applyAlignment="1">
      <alignment vertical="center"/>
    </xf>
    <xf numFmtId="0" fontId="11" fillId="2" borderId="1" xfId="0" applyFont="1" applyFill="1" applyBorder="1" applyAlignment="1">
      <alignment vertical="center"/>
    </xf>
    <xf numFmtId="0" fontId="2" fillId="3" borderId="1" xfId="0" applyFont="1" applyFill="1" applyBorder="1" applyAlignment="1">
      <alignment horizontal="center"/>
    </xf>
    <xf numFmtId="0" fontId="2" fillId="8" borderId="1" xfId="0" applyFont="1" applyFill="1" applyBorder="1" applyAlignment="1">
      <alignment vertical="center"/>
    </xf>
    <xf numFmtId="0" fontId="2" fillId="8"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3" borderId="1" xfId="0" applyFont="1" applyFill="1" applyBorder="1" applyAlignment="1">
      <alignment vertical="center"/>
    </xf>
    <xf numFmtId="0" fontId="6" fillId="3" borderId="1" xfId="0" applyFont="1" applyFill="1" applyBorder="1" applyAlignment="1">
      <alignment vertical="center"/>
    </xf>
    <xf numFmtId="0" fontId="2" fillId="0" borderId="1" xfId="0" applyFont="1" applyFill="1" applyBorder="1" applyAlignment="1">
      <alignment horizontal="center" vertical="center" wrapText="1"/>
    </xf>
    <xf numFmtId="0" fontId="6" fillId="2" borderId="1" xfId="0" applyFont="1" applyFill="1" applyBorder="1" applyAlignment="1">
      <alignment vertical="center"/>
    </xf>
    <xf numFmtId="0" fontId="2" fillId="0" borderId="1" xfId="0" applyFont="1" applyBorder="1" applyAlignment="1">
      <alignment vertical="center" wrapText="1"/>
    </xf>
    <xf numFmtId="0" fontId="2" fillId="8" borderId="1" xfId="0" applyFont="1" applyFill="1" applyBorder="1" applyAlignment="1">
      <alignment horizontal="center"/>
    </xf>
    <xf numFmtId="0" fontId="2" fillId="4" borderId="1" xfId="0" applyFont="1" applyFill="1" applyBorder="1" applyAlignment="1">
      <alignment horizontal="center"/>
    </xf>
    <xf numFmtId="0" fontId="2" fillId="2" borderId="1" xfId="0" applyFont="1" applyFill="1" applyBorder="1" applyAlignment="1">
      <alignment horizontal="center"/>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9" fillId="0" borderId="1" xfId="0" applyFont="1" applyBorder="1"/>
    <xf numFmtId="0" fontId="8" fillId="0" borderId="1" xfId="0" applyFont="1" applyBorder="1" applyAlignment="1">
      <alignment horizontal="center" vertical="center" wrapText="1"/>
    </xf>
    <xf numFmtId="0" fontId="9" fillId="0" borderId="1" xfId="0" applyFont="1" applyFill="1" applyBorder="1" applyAlignment="1">
      <alignment vertical="center"/>
    </xf>
    <xf numFmtId="0" fontId="9" fillId="0" borderId="1" xfId="0" applyFont="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center"/>
    </xf>
    <xf numFmtId="0" fontId="4" fillId="2" borderId="1" xfId="0" applyFont="1" applyFill="1" applyBorder="1" applyAlignment="1">
      <alignment vertical="center"/>
    </xf>
    <xf numFmtId="0" fontId="2" fillId="0" borderId="1" xfId="0" applyFont="1" applyFill="1" applyBorder="1" applyAlignment="1">
      <alignment vertical="center" wrapText="1"/>
    </xf>
    <xf numFmtId="0" fontId="11"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2" fillId="5" borderId="1" xfId="0" applyFont="1" applyFill="1" applyBorder="1" applyAlignment="1">
      <alignment vertical="center"/>
    </xf>
    <xf numFmtId="0" fontId="3" fillId="8" borderId="1" xfId="0" applyFont="1" applyFill="1" applyBorder="1" applyAlignment="1">
      <alignment vertical="center" wrapText="1"/>
    </xf>
    <xf numFmtId="0" fontId="2" fillId="2" borderId="1" xfId="0" applyFont="1" applyFill="1" applyBorder="1" applyAlignment="1">
      <alignment horizontal="center" vertical="center"/>
    </xf>
    <xf numFmtId="0" fontId="10" fillId="0" borderId="1" xfId="0" applyFont="1" applyBorder="1" applyAlignment="1">
      <alignment horizontal="center" vertical="center" wrapText="1"/>
    </xf>
    <xf numFmtId="0" fontId="2" fillId="8" borderId="1" xfId="0" applyFont="1" applyFill="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8" borderId="1" xfId="0" applyFont="1" applyFill="1" applyBorder="1" applyAlignment="1">
      <alignment horizontal="center" vertical="center"/>
    </xf>
    <xf numFmtId="0" fontId="5" fillId="0" borderId="1" xfId="0" applyFont="1" applyBorder="1" applyAlignment="1">
      <alignment horizontal="center" vertical="center" wrapText="1"/>
    </xf>
    <xf numFmtId="0" fontId="2" fillId="0" borderId="0" xfId="0" applyFont="1" applyBorder="1" applyAlignment="1">
      <alignment horizontal="center" vertical="center"/>
    </xf>
    <xf numFmtId="0" fontId="3" fillId="8"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Fill="1" applyAlignment="1">
      <alignment horizontal="center" vertical="center"/>
    </xf>
    <xf numFmtId="0" fontId="14" fillId="0" borderId="0" xfId="0" applyFont="1" applyAlignment="1">
      <alignment vertical="center" wrapText="1"/>
    </xf>
    <xf numFmtId="0" fontId="7" fillId="0" borderId="1" xfId="0" applyFont="1" applyBorder="1" applyAlignment="1">
      <alignment vertical="center" wrapText="1"/>
    </xf>
    <xf numFmtId="0" fontId="2" fillId="0" borderId="0" xfId="0" applyFont="1" applyBorder="1" applyAlignment="1">
      <alignment vertical="center" wrapText="1"/>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0" borderId="0" xfId="0" applyFont="1" applyFill="1" applyAlignment="1">
      <alignmen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5" fillId="0" borderId="1" xfId="0" applyFont="1" applyFill="1" applyBorder="1" applyAlignment="1">
      <alignment horizontal="center"/>
    </xf>
    <xf numFmtId="0" fontId="2" fillId="16" borderId="1" xfId="0" applyFont="1" applyFill="1" applyBorder="1" applyAlignment="1">
      <alignment horizontal="center" vertical="center" wrapText="1"/>
    </xf>
    <xf numFmtId="0" fontId="7" fillId="0" borderId="2" xfId="0" applyFont="1" applyBorder="1" applyAlignment="1">
      <alignment vertical="center" wrapText="1"/>
    </xf>
    <xf numFmtId="0" fontId="3" fillId="9" borderId="1" xfId="0" applyFont="1" applyFill="1" applyBorder="1" applyAlignment="1">
      <alignment horizontal="left" vertical="center" wrapText="1"/>
    </xf>
    <xf numFmtId="0" fontId="2" fillId="0" borderId="1" xfId="0" applyFont="1" applyBorder="1" applyAlignment="1">
      <alignment horizontal="left" vertical="center" wrapText="1"/>
    </xf>
    <xf numFmtId="0" fontId="3" fillId="10" borderId="1" xfId="0" applyFont="1" applyFill="1" applyBorder="1" applyAlignment="1">
      <alignment vertical="center" wrapText="1"/>
    </xf>
    <xf numFmtId="0" fontId="3" fillId="15" borderId="1" xfId="0" applyFont="1" applyFill="1" applyBorder="1" applyAlignment="1">
      <alignment vertical="center" wrapText="1"/>
    </xf>
    <xf numFmtId="0" fontId="3" fillId="12" borderId="1" xfId="0" applyFont="1" applyFill="1" applyBorder="1" applyAlignment="1">
      <alignment vertical="center" wrapText="1"/>
    </xf>
    <xf numFmtId="0" fontId="3" fillId="11" borderId="1" xfId="0" applyFont="1" applyFill="1" applyBorder="1" applyAlignment="1">
      <alignment vertical="center" wrapText="1"/>
    </xf>
    <xf numFmtId="0" fontId="3" fillId="14" borderId="1" xfId="0" applyFont="1" applyFill="1" applyBorder="1" applyAlignment="1">
      <alignment vertical="center" wrapText="1"/>
    </xf>
    <xf numFmtId="0" fontId="3" fillId="16" borderId="1" xfId="0" applyFont="1" applyFill="1" applyBorder="1" applyAlignment="1">
      <alignment vertical="center" wrapText="1"/>
    </xf>
    <xf numFmtId="0" fontId="3" fillId="13" borderId="1" xfId="0" applyFont="1" applyFill="1" applyBorder="1" applyAlignment="1">
      <alignment vertical="center" wrapText="1"/>
    </xf>
    <xf numFmtId="0" fontId="7"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2" fillId="9"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2"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7" fillId="0" borderId="1" xfId="0" applyFont="1" applyBorder="1" applyAlignment="1">
      <alignment horizontal="center" vertical="center" wrapText="1"/>
    </xf>
    <xf numFmtId="0" fontId="8" fillId="0" borderId="2" xfId="0" applyFont="1" applyBorder="1" applyAlignment="1">
      <alignment horizontal="center" wrapText="1"/>
    </xf>
    <xf numFmtId="0" fontId="8" fillId="0" borderId="5" xfId="0" applyFont="1" applyBorder="1" applyAlignment="1">
      <alignment horizontal="center"/>
    </xf>
    <xf numFmtId="0" fontId="8" fillId="0" borderId="4" xfId="0" applyFont="1" applyBorder="1"/>
    <xf numFmtId="0" fontId="17" fillId="0" borderId="5" xfId="0" applyFont="1" applyFill="1" applyBorder="1" applyAlignment="1">
      <alignment horizontal="center" vertical="center" wrapText="1"/>
    </xf>
    <xf numFmtId="0" fontId="8" fillId="0" borderId="4" xfId="0" applyFont="1" applyBorder="1" applyAlignment="1">
      <alignment horizontal="center" vertical="center" wrapText="1"/>
    </xf>
    <xf numFmtId="0" fontId="18" fillId="0" borderId="5" xfId="0" applyFont="1" applyFill="1" applyBorder="1" applyAlignment="1">
      <alignment horizontal="center" vertical="center"/>
    </xf>
    <xf numFmtId="0" fontId="17" fillId="0" borderId="5" xfId="0" applyFont="1" applyFill="1" applyBorder="1" applyAlignment="1">
      <alignment horizontal="center"/>
    </xf>
    <xf numFmtId="0" fontId="3" fillId="0" borderId="1" xfId="0" applyFont="1" applyBorder="1" applyAlignment="1">
      <alignment horizontal="left" vertical="center" wrapText="1"/>
    </xf>
    <xf numFmtId="0" fontId="3" fillId="6"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Border="1" applyAlignment="1">
      <alignment horizontal="left" vertical="center" wrapText="1"/>
    </xf>
    <xf numFmtId="0" fontId="3" fillId="0" borderId="4" xfId="0" applyFont="1" applyBorder="1" applyAlignment="1">
      <alignment horizontal="right" vertical="center" wrapText="1"/>
    </xf>
    <xf numFmtId="0" fontId="3" fillId="0" borderId="2" xfId="0" applyFont="1" applyBorder="1" applyAlignment="1" applyProtection="1">
      <alignment horizontal="center" vertical="center" wrapText="1"/>
      <protection locked="0"/>
    </xf>
    <xf numFmtId="0" fontId="3" fillId="0" borderId="4" xfId="0" applyFont="1" applyBorder="1" applyAlignment="1">
      <alignment horizontal="center" vertical="center"/>
    </xf>
    <xf numFmtId="0" fontId="2" fillId="8" borderId="0" xfId="0" applyFont="1" applyFill="1"/>
    <xf numFmtId="0" fontId="2" fillId="8" borderId="0" xfId="0" applyFont="1" applyFill="1" applyAlignment="1">
      <alignment vertical="center"/>
    </xf>
    <xf numFmtId="0" fontId="8" fillId="0" borderId="4" xfId="0" applyFont="1" applyBorder="1" applyAlignment="1">
      <alignment horizontal="center"/>
    </xf>
    <xf numFmtId="0" fontId="3" fillId="0" borderId="4" xfId="0" applyFont="1" applyBorder="1" applyAlignment="1">
      <alignment horizontal="center" vertical="center" wrapText="1"/>
    </xf>
    <xf numFmtId="0" fontId="2" fillId="0" borderId="0" xfId="0" applyFont="1" applyAlignment="1">
      <alignment horizontal="center" wrapText="1"/>
    </xf>
  </cellXfs>
  <cellStyles count="1">
    <cellStyle name="Normal" xfId="0" builtinId="0"/>
  </cellStyles>
  <dxfs count="124">
    <dxf>
      <fill>
        <patternFill>
          <bgColor rgb="FFFF000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FF000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FF000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FF000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FF000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FF000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FF000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FF000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FF0000"/>
        </patternFill>
      </fill>
    </dxf>
    <dxf>
      <fill>
        <patternFill>
          <bgColor rgb="FFFFC000"/>
        </patternFill>
      </fill>
    </dxf>
    <dxf>
      <fill>
        <patternFill>
          <bgColor rgb="FF00FF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C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C000"/>
        </patternFill>
      </fill>
    </dxf>
  </dxfs>
  <tableStyles count="0" defaultTableStyle="TableStyleMedium2" defaultPivotStyle="PivotStyleLight16"/>
  <colors>
    <mruColors>
      <color rgb="FF00FF00"/>
      <color rgb="FFFDC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89648</xdr:rowOff>
    </xdr:from>
    <xdr:to>
      <xdr:col>17</xdr:col>
      <xdr:colOff>0</xdr:colOff>
      <xdr:row>2</xdr:row>
      <xdr:rowOff>123265</xdr:rowOff>
    </xdr:to>
    <xdr:sp macro="" textlink="">
      <xdr:nvSpPr>
        <xdr:cNvPr id="8" name="Rectangle : coins arrondis 7">
          <a:extLst>
            <a:ext uri="{FF2B5EF4-FFF2-40B4-BE49-F238E27FC236}">
              <a16:creationId xmlns:a16="http://schemas.microsoft.com/office/drawing/2014/main" id="{E6082798-EB26-4F7C-95AE-A5A3F97D8828}"/>
            </a:ext>
          </a:extLst>
        </xdr:cNvPr>
        <xdr:cNvSpPr/>
      </xdr:nvSpPr>
      <xdr:spPr>
        <a:xfrm>
          <a:off x="762000" y="89648"/>
          <a:ext cx="12192000" cy="357467"/>
        </a:xfrm>
        <a:prstGeom prst="roundRect">
          <a:avLst/>
        </a:prstGeom>
        <a:solidFill>
          <a:schemeClr val="accent4">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ysClr val="windowText" lastClr="000000"/>
              </a:solidFill>
              <a:latin typeface="+mn-lt"/>
            </a:rPr>
            <a:t>La responsabilité des</a:t>
          </a:r>
          <a:r>
            <a:rPr lang="fr-FR" sz="1200" b="1" baseline="0">
              <a:solidFill>
                <a:sysClr val="windowText" lastClr="000000"/>
              </a:solidFill>
              <a:latin typeface="+mn-lt"/>
            </a:rPr>
            <a:t> gestionnaires publics</a:t>
          </a:r>
          <a:endParaRPr lang="fr-FR" sz="1200" b="1">
            <a:solidFill>
              <a:sysClr val="windowText" lastClr="000000"/>
            </a:solidFill>
            <a:latin typeface="+mn-lt"/>
          </a:endParaRPr>
        </a:p>
      </xdr:txBody>
    </xdr:sp>
    <xdr:clientData/>
  </xdr:twoCellAnchor>
  <xdr:twoCellAnchor>
    <xdr:from>
      <xdr:col>1</xdr:col>
      <xdr:colOff>0</xdr:colOff>
      <xdr:row>3</xdr:row>
      <xdr:rowOff>56029</xdr:rowOff>
    </xdr:from>
    <xdr:to>
      <xdr:col>16</xdr:col>
      <xdr:colOff>750794</xdr:colOff>
      <xdr:row>17</xdr:row>
      <xdr:rowOff>56029</xdr:rowOff>
    </xdr:to>
    <xdr:sp macro="" textlink="">
      <xdr:nvSpPr>
        <xdr:cNvPr id="9" name="Rectangle : coins arrondis 8">
          <a:extLst>
            <a:ext uri="{FF2B5EF4-FFF2-40B4-BE49-F238E27FC236}">
              <a16:creationId xmlns:a16="http://schemas.microsoft.com/office/drawing/2014/main" id="{F7FF46AB-0BF6-4BCA-886D-8196C85FD874}"/>
            </a:ext>
          </a:extLst>
        </xdr:cNvPr>
        <xdr:cNvSpPr/>
      </xdr:nvSpPr>
      <xdr:spPr>
        <a:xfrm>
          <a:off x="762000" y="541804"/>
          <a:ext cx="12180794" cy="2266950"/>
        </a:xfrm>
        <a:prstGeom prst="roundRect">
          <a:avLst/>
        </a:prstGeom>
        <a:solidFill>
          <a:schemeClr val="accent4">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fr-FR" sz="1100">
              <a:solidFill>
                <a:sysClr val="windowText" lastClr="000000"/>
              </a:solidFill>
              <a:effectLst/>
              <a:latin typeface="+mn-lt"/>
              <a:ea typeface="+mn-ea"/>
              <a:cs typeface="+mn-cs"/>
            </a:rPr>
            <a:t>L’ordonnance du 23 mars 2022, entrée en vigueur le 1</a:t>
          </a:r>
          <a:r>
            <a:rPr lang="fr-FR" sz="1100" baseline="30000">
              <a:solidFill>
                <a:sysClr val="windowText" lastClr="000000"/>
              </a:solidFill>
              <a:effectLst/>
              <a:latin typeface="+mn-lt"/>
              <a:ea typeface="+mn-ea"/>
              <a:cs typeface="+mn-cs"/>
            </a:rPr>
            <a:t>er</a:t>
          </a:r>
          <a:r>
            <a:rPr lang="fr-FR" sz="1100">
              <a:solidFill>
                <a:sysClr val="windowText" lastClr="000000"/>
              </a:solidFill>
              <a:effectLst/>
              <a:latin typeface="+mn-lt"/>
              <a:ea typeface="+mn-ea"/>
              <a:cs typeface="+mn-cs"/>
            </a:rPr>
            <a:t> janvier 2023, relative au régime de responsabilité financière des gestionnaires publics a réformé en profondeur la responsabilité des ordonnateurs et des comptables publics. L’objectif principal de la réforme est fondamentalement d’assurer une plus grande responsabilisation des gestionnaires publics tout en renforçant le contrôle interne budgétaire et comptable, ainsi que la responsabilité managériale pour garantir la régularité et la sincérité des comptes publics.</a:t>
          </a:r>
          <a:endParaRPr lang="fr-FR">
            <a:solidFill>
              <a:sysClr val="windowText" lastClr="000000"/>
            </a:solidFill>
            <a:effectLst/>
          </a:endParaRPr>
        </a:p>
        <a:p>
          <a:r>
            <a:rPr lang="fr-FR" sz="1100">
              <a:solidFill>
                <a:sysClr val="windowText" lastClr="000000"/>
              </a:solidFill>
              <a:effectLst/>
              <a:latin typeface="+mn-lt"/>
              <a:ea typeface="+mn-ea"/>
              <a:cs typeface="+mn-cs"/>
            </a:rPr>
            <a:t> </a:t>
          </a:r>
          <a:endParaRPr lang="fr-FR">
            <a:solidFill>
              <a:sysClr val="windowText" lastClr="000000"/>
            </a:solidFill>
            <a:effectLst/>
          </a:endParaRPr>
        </a:p>
        <a:p>
          <a:r>
            <a:rPr lang="fr-FR" sz="1100">
              <a:solidFill>
                <a:sysClr val="windowText" lastClr="000000"/>
              </a:solidFill>
              <a:effectLst/>
              <a:latin typeface="+mn-lt"/>
              <a:ea typeface="+mn-ea"/>
              <a:cs typeface="+mn-cs"/>
            </a:rPr>
            <a:t>L’amélioration continue de la qualité comptable des EPLEFPA contribue à prémunir les acteurs de la chaîne comptable des risques pouvant engager leur responsabilité de gestionnaire public. Cette nouvelle responsabilité implique donc une adaptation du contrôle interne par la maîtrise des risques financiers et la sécurisation accrue des processus comptables au regard de la cartographie des risques identifiés. Tout en réaffirmant le principe de séparation de l’ordonnateur et de l’agent comptable, la réforme induit nécessairement un renforcement de leur partenariat. </a:t>
          </a:r>
          <a:endParaRPr lang="fr-FR">
            <a:solidFill>
              <a:sysClr val="windowText" lastClr="000000"/>
            </a:solidFill>
            <a:effectLst/>
          </a:endParaRPr>
        </a:p>
        <a:p>
          <a:r>
            <a:rPr lang="fr-FR" sz="1100">
              <a:solidFill>
                <a:sysClr val="windowText" lastClr="000000"/>
              </a:solidFill>
              <a:effectLst/>
              <a:latin typeface="+mn-lt"/>
              <a:ea typeface="+mn-ea"/>
              <a:cs typeface="+mn-cs"/>
            </a:rPr>
            <a:t> </a:t>
          </a:r>
          <a:endParaRPr lang="fr-FR">
            <a:solidFill>
              <a:sysClr val="windowText" lastClr="000000"/>
            </a:solidFill>
            <a:effectLst/>
          </a:endParaRPr>
        </a:p>
        <a:p>
          <a:r>
            <a:rPr lang="fr-FR" sz="1100">
              <a:solidFill>
                <a:sysClr val="windowText" lastClr="000000"/>
              </a:solidFill>
              <a:effectLst/>
              <a:latin typeface="+mn-lt"/>
              <a:ea typeface="+mn-ea"/>
              <a:cs typeface="+mn-cs"/>
            </a:rPr>
            <a:t>Pour ce faire, les gestionnaires publics doivent pouvoir s’appuyer sur des outils pour interroger l’organisation et le fonctionnement de la chaîne comptable, cartographier les risques et mettre en place un plan d’actions prioritaires visant à corriger les écarts à la règle (leviers managériaux, organisation du service, contrôles, …). Dans cette optique, l’inspection de l’enseignement agricole met à disposition des EPLEFPA un outil d’autodiagnostic de la qualité interne comptable des établissements.</a:t>
          </a:r>
          <a:endParaRPr lang="fr-FR">
            <a:solidFill>
              <a:sysClr val="windowText" lastClr="000000"/>
            </a:solidFill>
            <a:effectLst/>
          </a:endParaRPr>
        </a:p>
        <a:p>
          <a:endParaRPr lang="fr-FR" sz="1000">
            <a:solidFill>
              <a:sysClr val="windowText" lastClr="000000"/>
            </a:solidFill>
            <a:effectLst/>
            <a:latin typeface="Marianne" panose="02000000000000000000" pitchFamily="2" charset="0"/>
            <a:ea typeface="+mn-ea"/>
            <a:cs typeface="+mn-cs"/>
          </a:endParaRPr>
        </a:p>
        <a:p>
          <a:pPr algn="l"/>
          <a:endParaRPr lang="fr-FR" sz="1100"/>
        </a:p>
      </xdr:txBody>
    </xdr:sp>
    <xdr:clientData/>
  </xdr:twoCellAnchor>
  <xdr:twoCellAnchor>
    <xdr:from>
      <xdr:col>1</xdr:col>
      <xdr:colOff>11204</xdr:colOff>
      <xdr:row>18</xdr:row>
      <xdr:rowOff>11207</xdr:rowOff>
    </xdr:from>
    <xdr:to>
      <xdr:col>16</xdr:col>
      <xdr:colOff>750793</xdr:colOff>
      <xdr:row>21</xdr:row>
      <xdr:rowOff>56030</xdr:rowOff>
    </xdr:to>
    <xdr:sp macro="" textlink="">
      <xdr:nvSpPr>
        <xdr:cNvPr id="10" name="Rectangle : coins arrondis 9">
          <a:extLst>
            <a:ext uri="{FF2B5EF4-FFF2-40B4-BE49-F238E27FC236}">
              <a16:creationId xmlns:a16="http://schemas.microsoft.com/office/drawing/2014/main" id="{D0150A9F-390C-409F-B73E-90586FB5D23E}"/>
            </a:ext>
          </a:extLst>
        </xdr:cNvPr>
        <xdr:cNvSpPr/>
      </xdr:nvSpPr>
      <xdr:spPr>
        <a:xfrm>
          <a:off x="773204" y="2925857"/>
          <a:ext cx="12169589" cy="530598"/>
        </a:xfrm>
        <a:prstGeom prst="roundRect">
          <a:avLst/>
        </a:prstGeom>
        <a:solidFill>
          <a:schemeClr val="accent6">
            <a:lumMod val="20000"/>
            <a:lumOff val="80000"/>
          </a:schemeClr>
        </a:solidFill>
        <a:ln w="19050">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ysClr val="windowText" lastClr="000000"/>
              </a:solidFill>
              <a:latin typeface="+mn-lt"/>
            </a:rPr>
            <a:t>L'outil d'autodiagnostic de la qualité interne comptable</a:t>
          </a:r>
          <a:r>
            <a:rPr lang="fr-FR" sz="1200" b="1" baseline="0">
              <a:solidFill>
                <a:sysClr val="windowText" lastClr="000000"/>
              </a:solidFill>
              <a:latin typeface="+mn-lt"/>
            </a:rPr>
            <a:t> en EPLEFPA </a:t>
          </a:r>
        </a:p>
        <a:p>
          <a:pPr algn="ctr"/>
          <a:r>
            <a:rPr lang="fr-FR" sz="1200" b="1" baseline="0">
              <a:solidFill>
                <a:sysClr val="windowText" lastClr="000000"/>
              </a:solidFill>
              <a:latin typeface="+mn-lt"/>
            </a:rPr>
            <a:t>ORDONNATEUR</a:t>
          </a:r>
          <a:endParaRPr lang="fr-FR" sz="1200" b="1">
            <a:solidFill>
              <a:sysClr val="windowText" lastClr="000000"/>
            </a:solidFill>
            <a:latin typeface="+mn-lt"/>
          </a:endParaRPr>
        </a:p>
      </xdr:txBody>
    </xdr:sp>
    <xdr:clientData/>
  </xdr:twoCellAnchor>
  <xdr:twoCellAnchor>
    <xdr:from>
      <xdr:col>5</xdr:col>
      <xdr:colOff>381000</xdr:colOff>
      <xdr:row>22</xdr:row>
      <xdr:rowOff>11208</xdr:rowOff>
    </xdr:from>
    <xdr:to>
      <xdr:col>17</xdr:col>
      <xdr:colOff>0</xdr:colOff>
      <xdr:row>54</xdr:row>
      <xdr:rowOff>1</xdr:rowOff>
    </xdr:to>
    <xdr:sp macro="" textlink="">
      <xdr:nvSpPr>
        <xdr:cNvPr id="11" name="Rectangle 10">
          <a:extLst>
            <a:ext uri="{FF2B5EF4-FFF2-40B4-BE49-F238E27FC236}">
              <a16:creationId xmlns:a16="http://schemas.microsoft.com/office/drawing/2014/main" id="{8C52161A-9C14-462B-9749-0EF194325D3B}"/>
            </a:ext>
          </a:extLst>
        </xdr:cNvPr>
        <xdr:cNvSpPr/>
      </xdr:nvSpPr>
      <xdr:spPr>
        <a:xfrm>
          <a:off x="4191000" y="3573558"/>
          <a:ext cx="8763000" cy="5170393"/>
        </a:xfrm>
        <a:prstGeom prst="rect">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fr-FR" sz="1100" b="1">
              <a:solidFill>
                <a:sysClr val="windowText" lastClr="000000"/>
              </a:solidFill>
              <a:effectLst/>
              <a:latin typeface="+mn-lt"/>
              <a:ea typeface="+mn-ea"/>
              <a:cs typeface="+mn-cs"/>
            </a:rPr>
            <a:t>COMMENT</a:t>
          </a:r>
          <a:r>
            <a:rPr lang="fr-FR" sz="1100" b="1" baseline="0">
              <a:solidFill>
                <a:sysClr val="windowText" lastClr="000000"/>
              </a:solidFill>
              <a:effectLst/>
              <a:latin typeface="+mn-lt"/>
              <a:ea typeface="+mn-ea"/>
              <a:cs typeface="+mn-cs"/>
            </a:rPr>
            <a:t> S'AUTODIAGNOSTIQUER ?</a:t>
          </a:r>
        </a:p>
        <a:p>
          <a:endParaRPr lang="fr-FR">
            <a:solidFill>
              <a:sysClr val="windowText" lastClr="000000"/>
            </a:solidFill>
            <a:effectLst/>
          </a:endParaRPr>
        </a:p>
        <a:p>
          <a:r>
            <a:rPr lang="fr-FR" sz="1100">
              <a:solidFill>
                <a:sysClr val="windowText" lastClr="000000"/>
              </a:solidFill>
              <a:effectLst/>
              <a:latin typeface="+mn-lt"/>
              <a:ea typeface="+mn-ea"/>
              <a:cs typeface="+mn-cs"/>
            </a:rPr>
            <a:t>Pour des raisons de facilité, à chaque question correspond une réponse binaire : « oui » ou « non » à partir d’un menu déroulant. Une réponse positive correspond à un </a:t>
          </a:r>
          <a:r>
            <a:rPr lang="fr-FR" sz="1100" b="1">
              <a:solidFill>
                <a:srgbClr val="00B050"/>
              </a:solidFill>
              <a:effectLst/>
              <a:latin typeface="+mn-lt"/>
              <a:ea typeface="+mn-ea"/>
              <a:cs typeface="+mn-cs"/>
            </a:rPr>
            <a:t>« risque maîtrisé » </a:t>
          </a:r>
          <a:r>
            <a:rPr lang="fr-FR" sz="1100">
              <a:solidFill>
                <a:srgbClr val="00B050"/>
              </a:solidFill>
              <a:effectLst/>
              <a:latin typeface="+mn-lt"/>
              <a:ea typeface="+mn-ea"/>
              <a:cs typeface="+mn-cs"/>
            </a:rPr>
            <a:t>(vert)</a:t>
          </a:r>
          <a:r>
            <a:rPr lang="fr-FR" sz="1100">
              <a:solidFill>
                <a:sysClr val="windowText" lastClr="000000"/>
              </a:solidFill>
              <a:effectLst/>
              <a:latin typeface="+mn-lt"/>
              <a:ea typeface="+mn-ea"/>
              <a:cs typeface="+mn-cs"/>
            </a:rPr>
            <a:t>. En revanche, une réponse négative induit deux niveaux de pondération liés à la gravité du risque encouru :</a:t>
          </a:r>
          <a:endParaRPr lang="fr-FR">
            <a:solidFill>
              <a:sysClr val="windowText" lastClr="000000"/>
            </a:solidFill>
            <a:effectLst/>
          </a:endParaRPr>
        </a:p>
        <a:p>
          <a:r>
            <a:rPr lang="fr-FR" sz="1100">
              <a:solidFill>
                <a:sysClr val="windowText" lastClr="000000"/>
              </a:solidFill>
              <a:effectLst/>
              <a:latin typeface="+mn-lt"/>
              <a:ea typeface="+mn-ea"/>
              <a:cs typeface="+mn-cs"/>
            </a:rPr>
            <a:t>   * un </a:t>
          </a:r>
          <a:r>
            <a:rPr lang="fr-FR" sz="1100" b="1">
              <a:solidFill>
                <a:srgbClr val="D09E00"/>
              </a:solidFill>
              <a:effectLst/>
              <a:latin typeface="+mn-lt"/>
              <a:ea typeface="+mn-ea"/>
              <a:cs typeface="+mn-cs"/>
            </a:rPr>
            <a:t>« risque modéré </a:t>
          </a:r>
          <a:r>
            <a:rPr lang="fr-FR" sz="1100">
              <a:solidFill>
                <a:srgbClr val="D09E00"/>
              </a:solidFill>
              <a:effectLst/>
              <a:latin typeface="+mn-lt"/>
              <a:ea typeface="+mn-ea"/>
              <a:cs typeface="+mn-cs"/>
            </a:rPr>
            <a:t>» (orange) </a:t>
          </a:r>
          <a:r>
            <a:rPr lang="fr-FR" sz="1100">
              <a:solidFill>
                <a:sysClr val="windowText" lastClr="000000"/>
              </a:solidFill>
              <a:effectLst/>
              <a:latin typeface="+mn-lt"/>
              <a:ea typeface="+mn-ea"/>
              <a:cs typeface="+mn-cs"/>
            </a:rPr>
            <a:t>met en exergue un dysfonctionnement à corriger, car il est de nature à compromettre la fiabilité et la qualité</a:t>
          </a:r>
          <a:r>
            <a:rPr lang="fr-FR" sz="1100" baseline="0">
              <a:solidFill>
                <a:sysClr val="windowText" lastClr="000000"/>
              </a:solidFill>
              <a:effectLst/>
              <a:latin typeface="+mn-lt"/>
              <a:ea typeface="+mn-ea"/>
              <a:cs typeface="+mn-cs"/>
            </a:rPr>
            <a:t> </a:t>
          </a:r>
          <a:r>
            <a:rPr lang="fr-FR" sz="1100">
              <a:solidFill>
                <a:sysClr val="windowText" lastClr="000000"/>
              </a:solidFill>
              <a:effectLst/>
              <a:latin typeface="+mn-lt"/>
              <a:ea typeface="+mn-ea"/>
              <a:cs typeface="+mn-cs"/>
            </a:rPr>
            <a:t>des comptes,</a:t>
          </a:r>
          <a:endParaRPr lang="fr-FR">
            <a:solidFill>
              <a:sysClr val="windowText" lastClr="000000"/>
            </a:solidFill>
            <a:effectLst/>
          </a:endParaRPr>
        </a:p>
        <a:p>
          <a:r>
            <a:rPr lang="fr-FR" sz="1100">
              <a:solidFill>
                <a:sysClr val="windowText" lastClr="000000"/>
              </a:solidFill>
              <a:effectLst/>
              <a:latin typeface="+mn-lt"/>
              <a:ea typeface="+mn-ea"/>
              <a:cs typeface="+mn-cs"/>
            </a:rPr>
            <a:t>   * un </a:t>
          </a:r>
          <a:r>
            <a:rPr lang="fr-FR" sz="1100" b="1">
              <a:solidFill>
                <a:srgbClr val="FF0000"/>
              </a:solidFill>
              <a:effectLst/>
              <a:latin typeface="+mn-lt"/>
              <a:ea typeface="+mn-ea"/>
              <a:cs typeface="+mn-cs"/>
            </a:rPr>
            <a:t>« risque aggravé </a:t>
          </a:r>
          <a:r>
            <a:rPr lang="fr-FR" sz="1100">
              <a:solidFill>
                <a:srgbClr val="FF0000"/>
              </a:solidFill>
              <a:effectLst/>
              <a:latin typeface="+mn-lt"/>
              <a:ea typeface="+mn-ea"/>
              <a:cs typeface="+mn-cs"/>
            </a:rPr>
            <a:t>» (rouge) </a:t>
          </a:r>
          <a:r>
            <a:rPr lang="fr-FR" sz="1100">
              <a:solidFill>
                <a:sysClr val="windowText" lastClr="000000"/>
              </a:solidFill>
              <a:effectLst/>
              <a:latin typeface="+mn-lt"/>
              <a:ea typeface="+mn-ea"/>
              <a:cs typeface="+mn-cs"/>
            </a:rPr>
            <a:t>impose une correction rapide liée au non-respect de la réglementation.</a:t>
          </a:r>
          <a:endParaRPr lang="fr-FR">
            <a:solidFill>
              <a:sysClr val="windowText" lastClr="000000"/>
            </a:solidFill>
            <a:effectLst/>
          </a:endParaRPr>
        </a:p>
        <a:p>
          <a:endParaRPr lang="fr-FR" sz="1100">
            <a:solidFill>
              <a:sysClr val="windowText" lastClr="000000"/>
            </a:solidFill>
            <a:effectLst/>
            <a:latin typeface="+mn-lt"/>
            <a:ea typeface="+mn-ea"/>
            <a:cs typeface="+mn-cs"/>
          </a:endParaRPr>
        </a:p>
        <a:p>
          <a:r>
            <a:rPr lang="fr-FR" sz="1100">
              <a:solidFill>
                <a:sysClr val="windowText" lastClr="000000"/>
              </a:solidFill>
              <a:effectLst/>
              <a:latin typeface="+mn-lt"/>
              <a:ea typeface="+mn-ea"/>
              <a:cs typeface="+mn-cs"/>
            </a:rPr>
            <a:t>S'agissant du dépouillement de chaque onglet, il a été fait le choix de la méthode exclusive qui consiste à qualifier le risque global d'un onglet dès la première réponse négative. En effet, une non-conformité réglementaire induit une possible mise en jeu de responsabilité du gestionnaire public. Enfin, le classeur « ORDO» synthétise les résultats de tous les onglets, permettant à celui-ci de disposer d'une vision macro du niveau de risque encouru.</a:t>
          </a:r>
          <a:endParaRPr lang="fr-FR">
            <a:solidFill>
              <a:sysClr val="windowText" lastClr="000000"/>
            </a:solidFill>
            <a:effectLst/>
          </a:endParaRPr>
        </a:p>
        <a:p>
          <a:endParaRPr lang="fr-FR" sz="1100">
            <a:solidFill>
              <a:sysClr val="windowText" lastClr="000000"/>
            </a:solidFill>
            <a:effectLst/>
            <a:latin typeface="+mn-lt"/>
            <a:ea typeface="+mn-ea"/>
            <a:cs typeface="+mn-cs"/>
          </a:endParaRPr>
        </a:p>
        <a:p>
          <a:r>
            <a:rPr lang="fr-FR" sz="1100">
              <a:solidFill>
                <a:sysClr val="windowText" lastClr="000000"/>
              </a:solidFill>
              <a:effectLst/>
              <a:latin typeface="+mn-lt"/>
              <a:ea typeface="+mn-ea"/>
              <a:cs typeface="+mn-cs"/>
            </a:rPr>
            <a:t>Par ailleurs, chaque classeur dispose d'un onglet </a:t>
          </a:r>
          <a:r>
            <a:rPr lang="fr-FR" sz="1100" b="1">
              <a:solidFill>
                <a:sysClr val="windowText" lastClr="000000"/>
              </a:solidFill>
              <a:effectLst/>
              <a:latin typeface="+mn-lt"/>
              <a:ea typeface="+mn-ea"/>
              <a:cs typeface="+mn-cs"/>
            </a:rPr>
            <a:t>« Organigramme fonctionnel » </a:t>
          </a:r>
          <a:r>
            <a:rPr lang="fr-FR" sz="1100">
              <a:solidFill>
                <a:sysClr val="windowText" lastClr="000000"/>
              </a:solidFill>
              <a:effectLst/>
              <a:latin typeface="+mn-lt"/>
              <a:ea typeface="+mn-ea"/>
              <a:cs typeface="+mn-cs"/>
            </a:rPr>
            <a:t>qui permet de déterminer concrètement quels agents réalisent les différentes opérations recensées ainsi que ceux en charge des contrôles afférents. A partir des fiches de poste des agents affectés dans leurs services, l'ordonnateur pourra ainsi connaître la manière dont est couverte la réalisation des différentes opérations budgétaires ou comptables et des contrôles opérés. De plus, ils pourront vérifier la cohérence entre les missions confiées et les délégations, ainsi que les habilitations informatiques accordées. Par un système de filtres, l'ordonnateur pourra vérifier les points de fragilité dans l'organisation de leurs services à travers l’identification d'activités non définies dans les fiches de poste des agents.</a:t>
          </a:r>
        </a:p>
        <a:p>
          <a:endParaRPr lang="fr-FR">
            <a:solidFill>
              <a:sysClr val="windowText" lastClr="000000"/>
            </a:solidFill>
            <a:effectLst/>
          </a:endParaRPr>
        </a:p>
        <a:p>
          <a:r>
            <a:rPr lang="fr-FR" sz="1100">
              <a:solidFill>
                <a:sysClr val="windowText" lastClr="000000"/>
              </a:solidFill>
              <a:effectLst/>
              <a:latin typeface="+mn-lt"/>
              <a:ea typeface="+mn-ea"/>
              <a:cs typeface="+mn-cs"/>
            </a:rPr>
            <a:t>Chaque onglet comporte également une colonne </a:t>
          </a:r>
          <a:r>
            <a:rPr lang="fr-FR" sz="1100" b="1">
              <a:solidFill>
                <a:sysClr val="windowText" lastClr="000000"/>
              </a:solidFill>
              <a:effectLst/>
              <a:latin typeface="+mn-lt"/>
              <a:ea typeface="+mn-ea"/>
              <a:cs typeface="+mn-cs"/>
            </a:rPr>
            <a:t>« Mots clés de l'instruction M99 » </a:t>
          </a:r>
          <a:r>
            <a:rPr lang="fr-FR" sz="1100">
              <a:solidFill>
                <a:sysClr val="windowText" lastClr="000000"/>
              </a:solidFill>
              <a:effectLst/>
              <a:latin typeface="+mn-lt"/>
              <a:ea typeface="+mn-ea"/>
              <a:cs typeface="+mn-cs"/>
            </a:rPr>
            <a:t>qui permet, à partir de la version PDF de l'instruction comptable M99 de retrouver aisément, pour chaque question posée, les références réglementaires. De plus, une colonne </a:t>
          </a:r>
          <a:r>
            <a:rPr lang="fr-FR" sz="1100" b="1">
              <a:solidFill>
                <a:sysClr val="windowText" lastClr="000000"/>
              </a:solidFill>
              <a:effectLst/>
              <a:latin typeface="+mn-lt"/>
              <a:ea typeface="+mn-ea"/>
              <a:cs typeface="+mn-cs"/>
            </a:rPr>
            <a:t>« Rubrique dédiée de l’instruction M99 » </a:t>
          </a:r>
          <a:r>
            <a:rPr lang="fr-FR" sz="1100">
              <a:solidFill>
                <a:sysClr val="windowText" lastClr="000000"/>
              </a:solidFill>
              <a:effectLst/>
              <a:latin typeface="+mn-lt"/>
              <a:ea typeface="+mn-ea"/>
              <a:cs typeface="+mn-cs"/>
            </a:rPr>
            <a:t>permet de se repérer plus aisément dans celle-ci. Enfin, une colonne </a:t>
          </a:r>
          <a:r>
            <a:rPr lang="fr-FR" sz="1100" b="1">
              <a:solidFill>
                <a:sysClr val="windowText" lastClr="000000"/>
              </a:solidFill>
              <a:effectLst/>
              <a:latin typeface="+mn-lt"/>
              <a:ea typeface="+mn-ea"/>
              <a:cs typeface="+mn-cs"/>
            </a:rPr>
            <a:t>« Observations » </a:t>
          </a:r>
          <a:r>
            <a:rPr lang="fr-FR" sz="1100">
              <a:solidFill>
                <a:sysClr val="windowText" lastClr="000000"/>
              </a:solidFill>
              <a:effectLst/>
              <a:latin typeface="+mn-lt"/>
              <a:ea typeface="+mn-ea"/>
              <a:cs typeface="+mn-cs"/>
            </a:rPr>
            <a:t>permet à l’ordonnateur de renseigner ses annotations.  </a:t>
          </a:r>
          <a:r>
            <a:rPr lang="fr-FR" sz="1100" b="1">
              <a:solidFill>
                <a:sysClr val="windowText" lastClr="000000"/>
              </a:solidFill>
              <a:effectLst/>
              <a:latin typeface="+mn-lt"/>
              <a:ea typeface="+mn-ea"/>
              <a:cs typeface="+mn-cs"/>
            </a:rPr>
            <a:t>Cette expertise de l’organisation et du fonctionnement de la chaîne comptable se veut itérative</a:t>
          </a:r>
          <a:r>
            <a:rPr lang="fr-FR" sz="1100">
              <a:solidFill>
                <a:sysClr val="windowText" lastClr="000000"/>
              </a:solidFill>
              <a:effectLst/>
              <a:latin typeface="+mn-lt"/>
              <a:ea typeface="+mn-ea"/>
              <a:cs typeface="+mn-cs"/>
            </a:rPr>
            <a:t>. A l’issue d’une période à déterminer (tous les ans par exemple), il convient de conduire un nouveau diagnostic de la qualité interne comptable pour :</a:t>
          </a:r>
          <a:endParaRPr lang="fr-FR">
            <a:solidFill>
              <a:sysClr val="windowText" lastClr="000000"/>
            </a:solidFill>
            <a:effectLst/>
          </a:endParaRPr>
        </a:p>
        <a:p>
          <a:r>
            <a:rPr lang="fr-FR" sz="1100">
              <a:solidFill>
                <a:sysClr val="windowText" lastClr="000000"/>
              </a:solidFill>
              <a:effectLst/>
              <a:latin typeface="+mn-lt"/>
              <a:ea typeface="+mn-ea"/>
              <a:cs typeface="+mn-cs"/>
            </a:rPr>
            <a:t>- Mesurer les marges de progrès ;</a:t>
          </a:r>
          <a:endParaRPr lang="fr-FR">
            <a:solidFill>
              <a:sysClr val="windowText" lastClr="000000"/>
            </a:solidFill>
            <a:effectLst/>
          </a:endParaRPr>
        </a:p>
        <a:p>
          <a:r>
            <a:rPr lang="fr-FR" sz="1100">
              <a:solidFill>
                <a:sysClr val="windowText" lastClr="000000"/>
              </a:solidFill>
              <a:effectLst/>
              <a:latin typeface="+mn-lt"/>
              <a:ea typeface="+mn-ea"/>
              <a:cs typeface="+mn-cs"/>
            </a:rPr>
            <a:t>- Cartographier les éventuels les nouveaux risques ;</a:t>
          </a:r>
          <a:endParaRPr lang="fr-FR">
            <a:solidFill>
              <a:sysClr val="windowText" lastClr="000000"/>
            </a:solidFill>
            <a:effectLst/>
          </a:endParaRPr>
        </a:p>
        <a:p>
          <a:r>
            <a:rPr lang="fr-FR" sz="1100">
              <a:solidFill>
                <a:sysClr val="windowText" lastClr="000000"/>
              </a:solidFill>
              <a:effectLst/>
              <a:latin typeface="+mn-lt"/>
              <a:ea typeface="+mn-ea"/>
              <a:cs typeface="+mn-cs"/>
            </a:rPr>
            <a:t>- Adapter le plan d’actions. </a:t>
          </a:r>
          <a:endParaRPr lang="fr-FR">
            <a:solidFill>
              <a:sysClr val="windowText" lastClr="000000"/>
            </a:solidFill>
            <a:effectLst/>
          </a:endParaRPr>
        </a:p>
      </xdr:txBody>
    </xdr:sp>
    <xdr:clientData/>
  </xdr:twoCellAnchor>
  <xdr:twoCellAnchor>
    <xdr:from>
      <xdr:col>1</xdr:col>
      <xdr:colOff>44822</xdr:colOff>
      <xdr:row>22</xdr:row>
      <xdr:rowOff>11206</xdr:rowOff>
    </xdr:from>
    <xdr:to>
      <xdr:col>5</xdr:col>
      <xdr:colOff>168087</xdr:colOff>
      <xdr:row>54</xdr:row>
      <xdr:rowOff>11206</xdr:rowOff>
    </xdr:to>
    <xdr:sp macro="" textlink="">
      <xdr:nvSpPr>
        <xdr:cNvPr id="12" name="Rectangle 11">
          <a:extLst>
            <a:ext uri="{FF2B5EF4-FFF2-40B4-BE49-F238E27FC236}">
              <a16:creationId xmlns:a16="http://schemas.microsoft.com/office/drawing/2014/main" id="{00A8EB69-4B16-459E-98ED-1CD902BCE17E}"/>
            </a:ext>
          </a:extLst>
        </xdr:cNvPr>
        <xdr:cNvSpPr/>
      </xdr:nvSpPr>
      <xdr:spPr>
        <a:xfrm>
          <a:off x="806822" y="3573556"/>
          <a:ext cx="3171265" cy="5181600"/>
        </a:xfrm>
        <a:prstGeom prst="rect">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fr-FR" sz="1100" b="1">
              <a:solidFill>
                <a:sysClr val="windowText" lastClr="000000"/>
              </a:solidFill>
              <a:effectLst/>
              <a:latin typeface="+mn-lt"/>
              <a:ea typeface="+mn-ea"/>
              <a:cs typeface="+mn-cs"/>
            </a:rPr>
            <a:t>DESCRIPTION</a:t>
          </a:r>
        </a:p>
        <a:p>
          <a:pPr eaLnBrk="1" fontAlgn="auto" latinLnBrk="0" hangingPunct="1"/>
          <a:endParaRPr lang="fr-FR">
            <a:solidFill>
              <a:sysClr val="windowText" lastClr="000000"/>
            </a:solidFill>
            <a:effectLst/>
          </a:endParaRPr>
        </a:p>
        <a:p>
          <a:pPr eaLnBrk="1" fontAlgn="auto" latinLnBrk="0" hangingPunct="1"/>
          <a:r>
            <a:rPr lang="fr-FR" sz="1100">
              <a:solidFill>
                <a:sysClr val="windowText" lastClr="000000"/>
              </a:solidFill>
              <a:effectLst/>
              <a:latin typeface="+mn-lt"/>
              <a:ea typeface="+mn-ea"/>
              <a:cs typeface="+mn-cs"/>
            </a:rPr>
            <a:t>Cet outil permet aux ordonnateurs d'apprécier les points de vulnérabilité de la chaîne budgétaire et comptable en vue d'en améliorer le fonctionnement. Pour ce faire, il leur appartient de renseigner ce classeur (tableur Excel) qui cartographie les risques potentiellement encourus. Il s'agit d'un outil simple, facile d'utilisation et qui offre un dépouillement instantané. Dans une optique de responsabilisation des acteurs de la chaîne comptable et d’une meilleure appropriation de</a:t>
          </a:r>
          <a:r>
            <a:rPr lang="fr-FR" sz="1100" baseline="0">
              <a:solidFill>
                <a:sysClr val="windowText" lastClr="000000"/>
              </a:solidFill>
              <a:effectLst/>
              <a:latin typeface="+mn-lt"/>
              <a:ea typeface="+mn-ea"/>
              <a:cs typeface="+mn-cs"/>
            </a:rPr>
            <a:t> la réglementation afférente</a:t>
          </a:r>
          <a:r>
            <a:rPr lang="fr-FR" sz="1100">
              <a:solidFill>
                <a:sysClr val="windowText" lastClr="000000"/>
              </a:solidFill>
              <a:effectLst/>
              <a:latin typeface="+mn-lt"/>
              <a:ea typeface="+mn-ea"/>
              <a:cs typeface="+mn-cs"/>
            </a:rPr>
            <a:t>, il est recommandé de réaliser ce travail de manière collégiale avec les personnels concernés.</a:t>
          </a:r>
          <a:endParaRPr lang="fr-FR">
            <a:solidFill>
              <a:sysClr val="windowText" lastClr="000000"/>
            </a:solidFill>
            <a:effectLst/>
          </a:endParaRPr>
        </a:p>
        <a:p>
          <a:endParaRPr lang="fr-FR" sz="1100">
            <a:solidFill>
              <a:sysClr val="windowText" lastClr="000000"/>
            </a:solidFill>
            <a:effectLst/>
            <a:latin typeface="+mn-lt"/>
            <a:ea typeface="+mn-ea"/>
            <a:cs typeface="+mn-cs"/>
          </a:endParaRPr>
        </a:p>
        <a:p>
          <a:r>
            <a:rPr lang="fr-FR" sz="1100">
              <a:solidFill>
                <a:sysClr val="windowText" lastClr="000000"/>
              </a:solidFill>
              <a:effectLst/>
              <a:latin typeface="+mn-lt"/>
              <a:ea typeface="+mn-ea"/>
              <a:cs typeface="+mn-cs"/>
            </a:rPr>
            <a:t>Le présent classeur "</a:t>
          </a:r>
          <a:r>
            <a:rPr lang="fr-FR" sz="1100" baseline="0">
              <a:solidFill>
                <a:sysClr val="windowText" lastClr="000000"/>
              </a:solidFill>
              <a:effectLst/>
              <a:latin typeface="+mn-lt"/>
              <a:ea typeface="+mn-ea"/>
              <a:cs typeface="+mn-cs"/>
            </a:rPr>
            <a:t> Ordonnateur Cocwinelle 2026 "</a:t>
          </a:r>
          <a:r>
            <a:rPr lang="fr-FR" sz="1100">
              <a:solidFill>
                <a:sysClr val="windowText" lastClr="000000"/>
              </a:solidFill>
              <a:effectLst/>
              <a:latin typeface="+mn-lt"/>
              <a:ea typeface="+mn-ea"/>
              <a:cs typeface="+mn-cs"/>
            </a:rPr>
            <a:t> ( XLSX) est composé de 9 onglets thématiques déclinés en 103 questions :</a:t>
          </a:r>
          <a:endParaRPr lang="fr-FR">
            <a:solidFill>
              <a:sysClr val="windowText" lastClr="000000"/>
            </a:solidFill>
            <a:effectLst/>
          </a:endParaRPr>
        </a:p>
        <a:p>
          <a:r>
            <a:rPr lang="fr-FR" sz="1100">
              <a:solidFill>
                <a:sysClr val="windowText" lastClr="000000"/>
              </a:solidFill>
              <a:effectLst/>
              <a:latin typeface="+mn-lt"/>
              <a:ea typeface="+mn-ea"/>
              <a:cs typeface="+mn-cs"/>
            </a:rPr>
            <a:t>   * Organisation : 10 questions</a:t>
          </a:r>
          <a:endParaRPr lang="fr-FR">
            <a:solidFill>
              <a:sysClr val="windowText" lastClr="000000"/>
            </a:solidFill>
            <a:effectLst/>
          </a:endParaRPr>
        </a:p>
        <a:p>
          <a:r>
            <a:rPr lang="fr-FR" sz="1100">
              <a:solidFill>
                <a:sysClr val="windowText" lastClr="000000"/>
              </a:solidFill>
              <a:effectLst/>
              <a:latin typeface="+mn-lt"/>
              <a:ea typeface="+mn-ea"/>
              <a:cs typeface="+mn-cs"/>
            </a:rPr>
            <a:t>   * Budget : 10 questions</a:t>
          </a:r>
          <a:endParaRPr lang="fr-FR">
            <a:solidFill>
              <a:sysClr val="windowText" lastClr="000000"/>
            </a:solidFill>
            <a:effectLst/>
          </a:endParaRPr>
        </a:p>
        <a:p>
          <a:r>
            <a:rPr lang="fr-FR" sz="1100">
              <a:solidFill>
                <a:sysClr val="windowText" lastClr="000000"/>
              </a:solidFill>
              <a:effectLst/>
              <a:latin typeface="+mn-lt"/>
              <a:ea typeface="+mn-ea"/>
              <a:cs typeface="+mn-cs"/>
            </a:rPr>
            <a:t>   * Dépenses : 13 questions</a:t>
          </a:r>
          <a:endParaRPr lang="fr-FR">
            <a:solidFill>
              <a:sysClr val="windowText" lastClr="000000"/>
            </a:solidFill>
            <a:effectLst/>
          </a:endParaRPr>
        </a:p>
        <a:p>
          <a:r>
            <a:rPr lang="fr-FR" sz="1100" baseline="0">
              <a:solidFill>
                <a:sysClr val="windowText" lastClr="000000"/>
              </a:solidFill>
              <a:effectLst/>
              <a:latin typeface="+mn-lt"/>
              <a:ea typeface="+mn-ea"/>
              <a:cs typeface="+mn-cs"/>
            </a:rPr>
            <a:t>   * </a:t>
          </a:r>
          <a:r>
            <a:rPr lang="fr-FR" sz="1100">
              <a:solidFill>
                <a:sysClr val="windowText" lastClr="000000"/>
              </a:solidFill>
              <a:effectLst/>
              <a:latin typeface="+mn-lt"/>
              <a:ea typeface="+mn-ea"/>
              <a:cs typeface="+mn-cs"/>
            </a:rPr>
            <a:t>Recettes : 8 questions</a:t>
          </a:r>
          <a:endParaRPr lang="fr-FR">
            <a:solidFill>
              <a:sysClr val="windowText" lastClr="000000"/>
            </a:solidFill>
            <a:effectLst/>
          </a:endParaRPr>
        </a:p>
        <a:p>
          <a:r>
            <a:rPr lang="fr-FR" sz="1100">
              <a:solidFill>
                <a:sysClr val="windowText" lastClr="000000"/>
              </a:solidFill>
              <a:effectLst/>
              <a:latin typeface="+mn-lt"/>
              <a:ea typeface="+mn-ea"/>
              <a:cs typeface="+mn-cs"/>
            </a:rPr>
            <a:t>   * Patrimoine : 12 questions</a:t>
          </a:r>
          <a:endParaRPr lang="fr-FR">
            <a:solidFill>
              <a:sysClr val="windowText" lastClr="000000"/>
            </a:solidFill>
            <a:effectLst/>
          </a:endParaRPr>
        </a:p>
        <a:p>
          <a:r>
            <a:rPr lang="fr-FR" sz="1100">
              <a:solidFill>
                <a:sysClr val="windowText" lastClr="000000"/>
              </a:solidFill>
              <a:effectLst/>
              <a:latin typeface="+mn-lt"/>
              <a:ea typeface="+mn-ea"/>
              <a:cs typeface="+mn-cs"/>
            </a:rPr>
            <a:t>   * Stocks : 8 questions</a:t>
          </a:r>
          <a:endParaRPr lang="fr-FR">
            <a:solidFill>
              <a:sysClr val="windowText" lastClr="000000"/>
            </a:solidFill>
            <a:effectLst/>
          </a:endParaRPr>
        </a:p>
        <a:p>
          <a:r>
            <a:rPr lang="fr-FR" sz="1100">
              <a:solidFill>
                <a:sysClr val="windowText" lastClr="000000"/>
              </a:solidFill>
              <a:effectLst/>
              <a:latin typeface="+mn-lt"/>
              <a:ea typeface="+mn-ea"/>
              <a:cs typeface="+mn-cs"/>
            </a:rPr>
            <a:t>   * Régies : 15 questions</a:t>
          </a:r>
          <a:endParaRPr lang="fr-FR">
            <a:solidFill>
              <a:sysClr val="windowText" lastClr="000000"/>
            </a:solidFill>
            <a:effectLst/>
          </a:endParaRPr>
        </a:p>
        <a:p>
          <a:r>
            <a:rPr lang="fr-FR" sz="1100">
              <a:solidFill>
                <a:sysClr val="windowText" lastClr="000000"/>
              </a:solidFill>
              <a:effectLst/>
              <a:latin typeface="+mn-lt"/>
              <a:ea typeface="+mn-ea"/>
              <a:cs typeface="+mn-cs"/>
            </a:rPr>
            <a:t>   * Personnels sur budget : 14 questions</a:t>
          </a:r>
          <a:endParaRPr lang="fr-FR">
            <a:solidFill>
              <a:sysClr val="windowText" lastClr="000000"/>
            </a:solidFill>
            <a:effectLst/>
          </a:endParaRPr>
        </a:p>
        <a:p>
          <a:r>
            <a:rPr lang="fr-FR" sz="1100">
              <a:solidFill>
                <a:sysClr val="windowText" lastClr="000000"/>
              </a:solidFill>
              <a:effectLst/>
              <a:latin typeface="+mn-lt"/>
              <a:ea typeface="+mn-ea"/>
              <a:cs typeface="+mn-cs"/>
            </a:rPr>
            <a:t>   * Voyages d'études: 13 questions</a:t>
          </a:r>
          <a:endParaRPr lang="fr-FR">
            <a:solidFill>
              <a:sysClr val="windowText" lastClr="000000"/>
            </a:solidFill>
            <a:effectLst/>
          </a:endParaRPr>
        </a:p>
        <a:p>
          <a:r>
            <a:rPr lang="fr-FR" sz="1100">
              <a:solidFill>
                <a:sysClr val="windowText" lastClr="000000"/>
              </a:solidFill>
              <a:effectLst/>
              <a:latin typeface="+mn-lt"/>
              <a:ea typeface="+mn-ea"/>
              <a:cs typeface="+mn-cs"/>
            </a:rPr>
            <a:t> </a:t>
          </a:r>
          <a:endParaRPr lang="fr-FR">
            <a:solidFill>
              <a:sysClr val="windowText" lastClr="000000"/>
            </a:solidFill>
            <a:effectLst/>
          </a:endParaRPr>
        </a:p>
        <a:p>
          <a:pPr algn="l"/>
          <a:endParaRPr lang="fr-FR" sz="1100"/>
        </a:p>
      </xdr:txBody>
    </xdr:sp>
    <xdr:clientData/>
  </xdr:twoCellAnchor>
  <xdr:twoCellAnchor>
    <xdr:from>
      <xdr:col>1</xdr:col>
      <xdr:colOff>44824</xdr:colOff>
      <xdr:row>54</xdr:row>
      <xdr:rowOff>112059</xdr:rowOff>
    </xdr:from>
    <xdr:to>
      <xdr:col>17</xdr:col>
      <xdr:colOff>0</xdr:colOff>
      <xdr:row>56</xdr:row>
      <xdr:rowOff>145676</xdr:rowOff>
    </xdr:to>
    <xdr:sp macro="" textlink="">
      <xdr:nvSpPr>
        <xdr:cNvPr id="13" name="Rectangle : coins arrondis 12">
          <a:extLst>
            <a:ext uri="{FF2B5EF4-FFF2-40B4-BE49-F238E27FC236}">
              <a16:creationId xmlns:a16="http://schemas.microsoft.com/office/drawing/2014/main" id="{65610556-5BF9-48CC-83DE-057E385BC10C}"/>
            </a:ext>
          </a:extLst>
        </xdr:cNvPr>
        <xdr:cNvSpPr/>
      </xdr:nvSpPr>
      <xdr:spPr>
        <a:xfrm>
          <a:off x="806824" y="8856009"/>
          <a:ext cx="12147176" cy="357467"/>
        </a:xfrm>
        <a:prstGeom prst="roundRect">
          <a:avLst/>
        </a:prstGeom>
        <a:solidFill>
          <a:schemeClr val="accent5">
            <a:lumMod val="20000"/>
            <a:lumOff val="80000"/>
          </a:schemeClr>
        </a:solidFill>
        <a:ln w="190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ysClr val="windowText" lastClr="000000"/>
              </a:solidFill>
            </a:rPr>
            <a:t>Spécifications techniques essentielles à respecter</a:t>
          </a:r>
        </a:p>
      </xdr:txBody>
    </xdr:sp>
    <xdr:clientData/>
  </xdr:twoCellAnchor>
  <xdr:twoCellAnchor>
    <xdr:from>
      <xdr:col>1</xdr:col>
      <xdr:colOff>44824</xdr:colOff>
      <xdr:row>57</xdr:row>
      <xdr:rowOff>89647</xdr:rowOff>
    </xdr:from>
    <xdr:to>
      <xdr:col>16</xdr:col>
      <xdr:colOff>739588</xdr:colOff>
      <xdr:row>61</xdr:row>
      <xdr:rowOff>145676</xdr:rowOff>
    </xdr:to>
    <xdr:sp macro="" textlink="">
      <xdr:nvSpPr>
        <xdr:cNvPr id="14" name="Rectangle 13">
          <a:extLst>
            <a:ext uri="{FF2B5EF4-FFF2-40B4-BE49-F238E27FC236}">
              <a16:creationId xmlns:a16="http://schemas.microsoft.com/office/drawing/2014/main" id="{672C89DA-6192-4FC1-BEF1-71929CDD4CA7}"/>
            </a:ext>
          </a:extLst>
        </xdr:cNvPr>
        <xdr:cNvSpPr/>
      </xdr:nvSpPr>
      <xdr:spPr>
        <a:xfrm>
          <a:off x="806824" y="9319372"/>
          <a:ext cx="12124764" cy="703729"/>
        </a:xfrm>
        <a:prstGeom prst="rect">
          <a:avLst/>
        </a:prstGeom>
        <a:solidFill>
          <a:schemeClr val="accent5">
            <a:lumMod val="20000"/>
            <a:lumOff val="80000"/>
          </a:schemeClr>
        </a:solidFill>
        <a:ln w="190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fr-FR" sz="1100" b="1" i="0" baseline="0">
              <a:solidFill>
                <a:sysClr val="windowText" lastClr="000000"/>
              </a:solidFill>
              <a:effectLst/>
              <a:latin typeface="+mn-lt"/>
              <a:ea typeface="+mn-ea"/>
              <a:cs typeface="+mn-cs"/>
            </a:rPr>
            <a:t>Pour le bon fonctionnement du tableur "</a:t>
          </a:r>
          <a:r>
            <a:rPr lang="fr-FR" sz="1100" b="1" i="0" baseline="0">
              <a:solidFill>
                <a:srgbClr val="FF0000"/>
              </a:solidFill>
              <a:effectLst/>
              <a:latin typeface="+mn-lt"/>
              <a:ea typeface="+mn-ea"/>
              <a:cs typeface="+mn-cs"/>
            </a:rPr>
            <a:t>AGENT COMPTABLE</a:t>
          </a:r>
          <a:r>
            <a:rPr lang="fr-FR" sz="1100" b="1" i="0" baseline="0">
              <a:solidFill>
                <a:sysClr val="windowText" lastClr="000000"/>
              </a:solidFill>
              <a:effectLst/>
              <a:latin typeface="+mn-lt"/>
              <a:ea typeface="+mn-ea"/>
              <a:cs typeface="+mn-cs"/>
            </a:rPr>
            <a:t>", il est essentiel de respecter les préconisations suivantes :</a:t>
          </a:r>
          <a:endParaRPr lang="fr-FR">
            <a:solidFill>
              <a:sysClr val="windowText" lastClr="000000"/>
            </a:solidFill>
            <a:effectLst/>
          </a:endParaRPr>
        </a:p>
        <a:p>
          <a:pPr rtl="0"/>
          <a:r>
            <a:rPr lang="fr-FR" sz="1100" b="0" i="0" u="sng" baseline="0">
              <a:solidFill>
                <a:sysClr val="windowText" lastClr="000000"/>
              </a:solidFill>
              <a:effectLst/>
              <a:latin typeface="+mn-lt"/>
              <a:ea typeface="+mn-ea"/>
              <a:cs typeface="+mn-cs"/>
            </a:rPr>
            <a:t>Version du logiciel :</a:t>
          </a:r>
          <a:endParaRPr lang="fr-FR">
            <a:solidFill>
              <a:sysClr val="windowText" lastClr="000000"/>
            </a:solidFill>
            <a:effectLst/>
          </a:endParaRPr>
        </a:p>
        <a:p>
          <a:pPr rtl="0"/>
          <a:r>
            <a:rPr lang="fr-FR" sz="1100" b="0" i="0" baseline="0">
              <a:solidFill>
                <a:sysClr val="windowText" lastClr="000000"/>
              </a:solidFill>
              <a:effectLst/>
              <a:latin typeface="+mn-lt"/>
              <a:ea typeface="+mn-ea"/>
              <a:cs typeface="+mn-cs"/>
            </a:rPr>
            <a:t> - Pour le bon fonctionnement du tableur, l'utilisation de MICROSOFT EXCEL au format .XLSX est préconisée</a:t>
          </a:r>
          <a:endParaRPr lang="fr-FR">
            <a:solidFill>
              <a:sysClr val="windowText" lastClr="000000"/>
            </a:solidFill>
            <a:effectLst/>
          </a:endParaRPr>
        </a:p>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SA/0_IEA/29-Auto%20diagnostic%20de%20la%20qualit&#233;%20comptable%20des%20EPLEFPA/CLASSEUR%20ORDONNATEUR%20AGENT%20COMPTABLE/Tableur_ordo201707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explicative"/>
      <sheetName val="ORDO"/>
      <sheetName val="Organisation"/>
      <sheetName val="Budget"/>
      <sheetName val="Dépenses"/>
      <sheetName val="Recettes"/>
      <sheetName val="Patrimoine"/>
      <sheetName val="Stocks"/>
      <sheetName val="Régies"/>
      <sheetName val="Personnels budget"/>
      <sheetName val="Voyages d'études"/>
      <sheetName val="Organigramme fonctionnel"/>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OUI</v>
          </cell>
        </row>
        <row r="2">
          <cell r="A2" t="str">
            <v>NON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I41"/>
  <sheetViews>
    <sheetView showGridLines="0" topLeftCell="A10" zoomScaleNormal="100" workbookViewId="0">
      <selection sqref="A1:XFD1"/>
    </sheetView>
  </sheetViews>
  <sheetFormatPr baseColWidth="10" defaultRowHeight="12.75" x14ac:dyDescent="0.2"/>
  <sheetData>
    <row r="41" spans="9:9" x14ac:dyDescent="0.2">
      <c r="I41" s="19"/>
    </row>
  </sheetData>
  <sheetProtection algorithmName="SHA-512" hashValue="lNAq6U7Ej4k6nduTDrgGuFn77il70uDJlmSQoo+woDCeCbHgCZaHqLfKFCB4qmplCnQvPI9Z3PWX96Id9w5cEw==" saltValue="opIoYO3BWk1XDAkrjc58rw==" spinCount="100000" sheet="1" objects="1" scenarios="1" selectLockedCells="1" selectUnlockedCells="1"/>
  <phoneticPr fontId="1" type="noConversion"/>
  <pageMargins left="0.78740157499999996" right="0.78740157499999996" top="0.984251969" bottom="0.984251969" header="0.4921259845" footer="0.4921259845"/>
  <pageSetup paperSize="9" scale="58"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249977111117893"/>
    <pageSetUpPr fitToPage="1"/>
  </sheetPr>
  <dimension ref="A1:H24"/>
  <sheetViews>
    <sheetView zoomScaleNormal="100" workbookViewId="0">
      <selection activeCell="B3" sqref="B3"/>
    </sheetView>
  </sheetViews>
  <sheetFormatPr baseColWidth="10" defaultColWidth="11.42578125" defaultRowHeight="15.75" x14ac:dyDescent="0.25"/>
  <cols>
    <col min="1" max="1" width="70.7109375" style="17" customWidth="1"/>
    <col min="2" max="2" width="21.7109375" style="4" bestFit="1" customWidth="1"/>
    <col min="3" max="3" width="5.85546875" style="2" hidden="1" customWidth="1"/>
    <col min="4" max="4" width="6.7109375" style="2" hidden="1" customWidth="1"/>
    <col min="5" max="5" width="46.42578125" style="15" bestFit="1" customWidth="1"/>
    <col min="6" max="6" width="37.42578125" style="15" bestFit="1" customWidth="1"/>
    <col min="7" max="7" width="50.7109375" style="17" customWidth="1"/>
    <col min="8" max="8" width="0" style="1" hidden="1" customWidth="1"/>
    <col min="9" max="16384" width="11.42578125" style="1"/>
  </cols>
  <sheetData>
    <row r="1" spans="1:8" s="4" customFormat="1" ht="37.5" x14ac:dyDescent="0.2">
      <c r="A1" s="61" t="s">
        <v>111</v>
      </c>
      <c r="B1" s="61" t="s">
        <v>290</v>
      </c>
      <c r="C1" s="20" t="s">
        <v>2</v>
      </c>
      <c r="D1" s="20" t="s">
        <v>3</v>
      </c>
      <c r="E1" s="62" t="s">
        <v>54</v>
      </c>
      <c r="F1" s="62" t="s">
        <v>150</v>
      </c>
      <c r="G1" s="61" t="s">
        <v>151</v>
      </c>
    </row>
    <row r="2" spans="1:8" s="5" customFormat="1" x14ac:dyDescent="0.2">
      <c r="A2" s="57" t="s">
        <v>47</v>
      </c>
      <c r="B2" s="63"/>
      <c r="C2" s="32"/>
      <c r="D2" s="32"/>
      <c r="E2" s="34"/>
      <c r="F2" s="34"/>
      <c r="G2" s="60"/>
    </row>
    <row r="3" spans="1:8" s="5" customFormat="1" ht="31.5" x14ac:dyDescent="0.2">
      <c r="A3" s="53" t="s">
        <v>270</v>
      </c>
      <c r="B3" s="103" t="s">
        <v>3</v>
      </c>
      <c r="C3" s="23"/>
      <c r="D3" s="27"/>
      <c r="E3" s="38" t="s">
        <v>271</v>
      </c>
      <c r="F3" s="38" t="s">
        <v>225</v>
      </c>
      <c r="G3" s="104"/>
      <c r="H3" s="5">
        <f>IF(B3="OUI",0,50)</f>
        <v>50</v>
      </c>
    </row>
    <row r="4" spans="1:8" s="5" customFormat="1" ht="31.5" x14ac:dyDescent="0.2">
      <c r="A4" s="53" t="s">
        <v>126</v>
      </c>
      <c r="B4" s="103" t="s">
        <v>3</v>
      </c>
      <c r="C4" s="23"/>
      <c r="D4" s="27"/>
      <c r="E4" s="38" t="s">
        <v>128</v>
      </c>
      <c r="F4" s="38" t="s">
        <v>291</v>
      </c>
      <c r="G4" s="104"/>
      <c r="H4" s="5">
        <f>IF(B4="OUI",0,50)</f>
        <v>50</v>
      </c>
    </row>
    <row r="5" spans="1:8" s="5" customFormat="1" x14ac:dyDescent="0.2">
      <c r="A5" s="53" t="s">
        <v>125</v>
      </c>
      <c r="B5" s="103" t="s">
        <v>3</v>
      </c>
      <c r="C5" s="23"/>
      <c r="D5" s="27"/>
      <c r="E5" s="38" t="s">
        <v>95</v>
      </c>
      <c r="F5" s="38" t="s">
        <v>225</v>
      </c>
      <c r="G5" s="104"/>
      <c r="H5" s="5">
        <f>IF(B5="OUI",0,50)</f>
        <v>50</v>
      </c>
    </row>
    <row r="6" spans="1:8" s="5" customFormat="1" ht="31.5" x14ac:dyDescent="0.2">
      <c r="A6" s="53" t="s">
        <v>124</v>
      </c>
      <c r="B6" s="103" t="s">
        <v>3</v>
      </c>
      <c r="C6" s="23"/>
      <c r="D6" s="27"/>
      <c r="E6" s="38" t="s">
        <v>272</v>
      </c>
      <c r="F6" s="38" t="s">
        <v>226</v>
      </c>
      <c r="G6" s="104"/>
      <c r="H6" s="5">
        <f>IF(B6="OUI",0,50)</f>
        <v>50</v>
      </c>
    </row>
    <row r="7" spans="1:8" s="5" customFormat="1" ht="31.5" x14ac:dyDescent="0.2">
      <c r="A7" s="53" t="s">
        <v>273</v>
      </c>
      <c r="B7" s="103" t="s">
        <v>3</v>
      </c>
      <c r="C7" s="23"/>
      <c r="D7" s="27"/>
      <c r="E7" s="25" t="s">
        <v>53</v>
      </c>
      <c r="F7" s="25"/>
      <c r="G7" s="104"/>
      <c r="H7" s="5">
        <f>IF(B7="OUI",0,50)</f>
        <v>50</v>
      </c>
    </row>
    <row r="8" spans="1:8" s="5" customFormat="1" x14ac:dyDescent="0.2">
      <c r="A8" s="53" t="s">
        <v>109</v>
      </c>
      <c r="B8" s="103" t="s">
        <v>3</v>
      </c>
      <c r="C8" s="23"/>
      <c r="D8" s="36"/>
      <c r="E8" s="25" t="s">
        <v>77</v>
      </c>
      <c r="F8" s="25" t="s">
        <v>224</v>
      </c>
      <c r="G8" s="104"/>
      <c r="H8" s="5">
        <f t="shared" ref="H4:H17" si="0">IF(B8="OUI",0,1)</f>
        <v>1</v>
      </c>
    </row>
    <row r="9" spans="1:8" s="5" customFormat="1" ht="31.5" x14ac:dyDescent="0.2">
      <c r="A9" s="53" t="s">
        <v>88</v>
      </c>
      <c r="B9" s="103" t="s">
        <v>3</v>
      </c>
      <c r="C9" s="23"/>
      <c r="D9" s="36"/>
      <c r="E9" s="25" t="s">
        <v>53</v>
      </c>
      <c r="F9" s="25"/>
      <c r="G9" s="104"/>
      <c r="H9" s="5">
        <f t="shared" si="0"/>
        <v>1</v>
      </c>
    </row>
    <row r="10" spans="1:8" s="5" customFormat="1" ht="31.5" x14ac:dyDescent="0.2">
      <c r="A10" s="53" t="s">
        <v>110</v>
      </c>
      <c r="B10" s="103" t="s">
        <v>3</v>
      </c>
      <c r="C10" s="23"/>
      <c r="D10" s="36"/>
      <c r="E10" s="25" t="s">
        <v>53</v>
      </c>
      <c r="F10" s="25"/>
      <c r="G10" s="104"/>
      <c r="H10" s="5">
        <f t="shared" si="0"/>
        <v>1</v>
      </c>
    </row>
    <row r="11" spans="1:8" s="5" customFormat="1" ht="31.5" x14ac:dyDescent="0.2">
      <c r="A11" s="53" t="s">
        <v>274</v>
      </c>
      <c r="B11" s="103" t="s">
        <v>3</v>
      </c>
      <c r="C11" s="23"/>
      <c r="D11" s="36"/>
      <c r="E11" s="22" t="s">
        <v>275</v>
      </c>
      <c r="F11" s="22" t="s">
        <v>172</v>
      </c>
      <c r="G11" s="104"/>
      <c r="H11" s="5">
        <f t="shared" si="0"/>
        <v>1</v>
      </c>
    </row>
    <row r="12" spans="1:8" s="5" customFormat="1" ht="47.25" x14ac:dyDescent="0.2">
      <c r="A12" s="53" t="s">
        <v>89</v>
      </c>
      <c r="B12" s="103" t="s">
        <v>3</v>
      </c>
      <c r="C12" s="23"/>
      <c r="D12" s="36"/>
      <c r="E12" s="25" t="s">
        <v>276</v>
      </c>
      <c r="F12" s="25" t="s">
        <v>227</v>
      </c>
      <c r="G12" s="104"/>
      <c r="H12" s="5">
        <f t="shared" si="0"/>
        <v>1</v>
      </c>
    </row>
    <row r="13" spans="1:8" s="5" customFormat="1" ht="31.5" x14ac:dyDescent="0.2">
      <c r="A13" s="53" t="s">
        <v>48</v>
      </c>
      <c r="B13" s="103" t="s">
        <v>3</v>
      </c>
      <c r="C13" s="23"/>
      <c r="D13" s="36"/>
      <c r="E13" s="25" t="s">
        <v>53</v>
      </c>
      <c r="F13" s="25"/>
      <c r="G13" s="104"/>
      <c r="H13" s="5">
        <f t="shared" si="0"/>
        <v>1</v>
      </c>
    </row>
    <row r="14" spans="1:8" s="5" customFormat="1" x14ac:dyDescent="0.2">
      <c r="A14" s="57" t="s">
        <v>50</v>
      </c>
      <c r="B14" s="63"/>
      <c r="C14" s="32"/>
      <c r="D14" s="32"/>
      <c r="E14" s="34"/>
      <c r="F14" s="34"/>
      <c r="G14" s="60"/>
      <c r="H14" s="124"/>
    </row>
    <row r="15" spans="1:8" s="5" customFormat="1" ht="47.25" x14ac:dyDescent="0.2">
      <c r="A15" s="53" t="s">
        <v>149</v>
      </c>
      <c r="B15" s="103" t="s">
        <v>3</v>
      </c>
      <c r="C15" s="23"/>
      <c r="D15" s="27"/>
      <c r="E15" s="25" t="s">
        <v>276</v>
      </c>
      <c r="F15" s="25" t="s">
        <v>227</v>
      </c>
      <c r="G15" s="105"/>
      <c r="H15" s="5">
        <f>IF(B15="OUI",0,50)</f>
        <v>50</v>
      </c>
    </row>
    <row r="16" spans="1:8" s="5" customFormat="1" ht="47.25" x14ac:dyDescent="0.2">
      <c r="A16" s="53" t="s">
        <v>49</v>
      </c>
      <c r="B16" s="103" t="s">
        <v>3</v>
      </c>
      <c r="C16" s="23"/>
      <c r="D16" s="52"/>
      <c r="E16" s="25" t="s">
        <v>276</v>
      </c>
      <c r="F16" s="25" t="s">
        <v>227</v>
      </c>
      <c r="G16" s="104"/>
      <c r="H16" s="5">
        <f>IF(B16="OUI",0,50)</f>
        <v>50</v>
      </c>
    </row>
    <row r="17" spans="1:8" ht="16.5" thickBot="1" x14ac:dyDescent="0.3">
      <c r="A17" s="53" t="s">
        <v>129</v>
      </c>
      <c r="B17" s="103" t="s">
        <v>3</v>
      </c>
      <c r="C17" s="44"/>
      <c r="D17" s="45"/>
      <c r="E17" s="25" t="s">
        <v>53</v>
      </c>
      <c r="F17" s="25"/>
      <c r="G17" s="104"/>
      <c r="H17" s="5">
        <f t="shared" si="0"/>
        <v>1</v>
      </c>
    </row>
    <row r="18" spans="1:8" hidden="1" x14ac:dyDescent="0.25">
      <c r="A18" s="71" t="s">
        <v>293</v>
      </c>
      <c r="B18" s="68">
        <f>COUNTIF($B$3:$B$17,"NON")</f>
        <v>14</v>
      </c>
      <c r="C18" s="3"/>
    </row>
    <row r="19" spans="1:8" s="5" customFormat="1" hidden="1" x14ac:dyDescent="0.2">
      <c r="A19" s="71" t="s">
        <v>294</v>
      </c>
      <c r="B19" s="68">
        <f>COUNTIF($B$3:$B$17,"OUI")</f>
        <v>0</v>
      </c>
      <c r="C19" s="7"/>
      <c r="D19" s="9"/>
      <c r="E19" s="15"/>
      <c r="F19" s="15"/>
      <c r="G19" s="17"/>
    </row>
    <row r="20" spans="1:8" s="5" customFormat="1" ht="16.5" thickBot="1" x14ac:dyDescent="0.25">
      <c r="A20" s="120" t="s">
        <v>356</v>
      </c>
      <c r="B20" s="122" t="str">
        <f>IF(H20&gt;=50,"RISQUE AGGRAVE",IF(H20=0,"RISQUE MAITRISE","RISQUE MODERE"))</f>
        <v>RISQUE AGGRAVE</v>
      </c>
      <c r="C20" s="7"/>
      <c r="D20" s="9"/>
      <c r="E20" s="15"/>
      <c r="F20" s="15"/>
      <c r="G20" s="17"/>
      <c r="H20" s="5">
        <f>SUM(H3:H17)</f>
        <v>357</v>
      </c>
    </row>
    <row r="21" spans="1:8" s="5" customFormat="1" x14ac:dyDescent="0.2">
      <c r="A21" s="73"/>
      <c r="B21" s="65"/>
      <c r="C21" s="7"/>
      <c r="D21" s="9"/>
      <c r="E21" s="15"/>
      <c r="F21" s="15"/>
      <c r="G21" s="17"/>
    </row>
    <row r="22" spans="1:8" s="5" customFormat="1" x14ac:dyDescent="0.2">
      <c r="A22" s="73"/>
      <c r="B22" s="65"/>
      <c r="C22" s="7"/>
      <c r="D22" s="9"/>
      <c r="E22" s="15"/>
      <c r="F22" s="15"/>
      <c r="G22" s="17"/>
    </row>
    <row r="23" spans="1:8" s="5" customFormat="1" x14ac:dyDescent="0.2">
      <c r="A23" s="17"/>
      <c r="B23" s="4"/>
      <c r="E23" s="15"/>
      <c r="F23" s="15"/>
      <c r="G23" s="17"/>
    </row>
    <row r="24" spans="1:8" s="5" customFormat="1" x14ac:dyDescent="0.2">
      <c r="A24" s="17"/>
      <c r="B24" s="4"/>
      <c r="E24" s="15"/>
      <c r="F24" s="15"/>
      <c r="G24" s="17"/>
    </row>
  </sheetData>
  <sheetProtection algorithmName="SHA-512" hashValue="N0LhC/atLBoZ0+6GMXibOL+wizheVRBFhnKe6jrMfcRgOb5kSjDwUY9Z8x7xC6M6TM7owluBw2jNoTA2MyLuUA==" saltValue="jaTuPGg//05OWl4OoG3Trg==" spinCount="100000" sheet="1" objects="1" scenarios="1" selectLockedCells="1"/>
  <phoneticPr fontId="1" type="noConversion"/>
  <conditionalFormatting sqref="B8:B13">
    <cfRule type="cellIs" dxfId="27" priority="12" operator="equal">
      <formula>"NON"</formula>
    </cfRule>
    <cfRule type="cellIs" dxfId="26" priority="13" operator="equal">
      <formula>"OUI"</formula>
    </cfRule>
  </conditionalFormatting>
  <conditionalFormatting sqref="B17">
    <cfRule type="cellIs" dxfId="25" priority="10" operator="equal">
      <formula>"NON"</formula>
    </cfRule>
    <cfRule type="cellIs" dxfId="24" priority="11" operator="equal">
      <formula>"OUI"</formula>
    </cfRule>
  </conditionalFormatting>
  <conditionalFormatting sqref="B15:B16">
    <cfRule type="cellIs" dxfId="23" priority="4" operator="equal">
      <formula>"NON"</formula>
    </cfRule>
    <cfRule type="cellIs" dxfId="22" priority="5" operator="equal">
      <formula>"OUI"</formula>
    </cfRule>
  </conditionalFormatting>
  <conditionalFormatting sqref="B3:B7">
    <cfRule type="cellIs" dxfId="21" priority="6" operator="equal">
      <formula>"NON"</formula>
    </cfRule>
    <cfRule type="cellIs" dxfId="20" priority="7" operator="equal">
      <formula>"OUI"</formula>
    </cfRule>
  </conditionalFormatting>
  <conditionalFormatting sqref="B20">
    <cfRule type="containsText" dxfId="19" priority="1" operator="containsText" text="MAITRISE">
      <formula>NOT(ISERROR(SEARCH("MAITRISE",B20)))</formula>
    </cfRule>
    <cfRule type="containsText" dxfId="18" priority="2" operator="containsText" text="MODERE">
      <formula>NOT(ISERROR(SEARCH("MODERE",B20)))</formula>
    </cfRule>
    <cfRule type="containsText" dxfId="17" priority="3" operator="containsText" text="AGGRAVE">
      <formula>NOT(ISERROR(SEARCH("AGGRAVE",B20)))</formula>
    </cfRule>
  </conditionalFormatting>
  <pageMargins left="0.78740157499999996" right="0.78740157499999996" top="0.984251969" bottom="0.984251969" header="0.4921259845" footer="0.4921259845"/>
  <pageSetup paperSize="9" scale="7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58A39FB-C247-41CA-9DF1-B0E418B69135}">
          <x14:formula1>
            <xm:f>Feuil1!$A$2:$A$3</xm:f>
          </x14:formula1>
          <xm:sqref>B3:B13 B15:B17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pageSetUpPr fitToPage="1"/>
  </sheetPr>
  <dimension ref="A1:H20"/>
  <sheetViews>
    <sheetView zoomScaleNormal="100" workbookViewId="0">
      <selection activeCell="B3" sqref="B3"/>
    </sheetView>
  </sheetViews>
  <sheetFormatPr baseColWidth="10" defaultColWidth="18.85546875" defaultRowHeight="15.75" x14ac:dyDescent="0.25"/>
  <cols>
    <col min="1" max="1" width="70.7109375" style="17" customWidth="1"/>
    <col min="2" max="2" width="21.7109375" style="4" bestFit="1" customWidth="1"/>
    <col min="3" max="3" width="5.140625" style="2" hidden="1" customWidth="1"/>
    <col min="4" max="4" width="6.140625" style="2" hidden="1" customWidth="1"/>
    <col min="5" max="5" width="22.5703125" style="15" bestFit="1" customWidth="1"/>
    <col min="6" max="6" width="27" style="14" bestFit="1" customWidth="1"/>
    <col min="7" max="7" width="50.7109375" style="17" customWidth="1"/>
    <col min="8" max="8" width="18.85546875" style="1" hidden="1" customWidth="1"/>
    <col min="9" max="16384" width="18.85546875" style="1"/>
  </cols>
  <sheetData>
    <row r="1" spans="1:8" s="5" customFormat="1" ht="37.5" x14ac:dyDescent="0.2">
      <c r="A1" s="61" t="s">
        <v>101</v>
      </c>
      <c r="B1" s="61" t="s">
        <v>290</v>
      </c>
      <c r="C1" s="20" t="s">
        <v>2</v>
      </c>
      <c r="D1" s="20" t="s">
        <v>3</v>
      </c>
      <c r="E1" s="62" t="s">
        <v>54</v>
      </c>
      <c r="F1" s="61" t="s">
        <v>150</v>
      </c>
      <c r="G1" s="61" t="s">
        <v>151</v>
      </c>
    </row>
    <row r="2" spans="1:8" x14ac:dyDescent="0.25">
      <c r="A2" s="57" t="s">
        <v>37</v>
      </c>
      <c r="B2" s="63"/>
      <c r="C2" s="41"/>
      <c r="D2" s="41"/>
      <c r="E2" s="34"/>
      <c r="F2" s="34"/>
      <c r="G2" s="60"/>
      <c r="H2" s="123"/>
    </row>
    <row r="3" spans="1:8" s="5" customFormat="1" x14ac:dyDescent="0.2">
      <c r="A3" s="40" t="s">
        <v>91</v>
      </c>
      <c r="B3" s="103" t="s">
        <v>3</v>
      </c>
      <c r="C3" s="44"/>
      <c r="D3" s="45"/>
      <c r="E3" s="25" t="s">
        <v>53</v>
      </c>
      <c r="F3" s="25"/>
      <c r="G3" s="104"/>
      <c r="H3" s="5">
        <f>IF(B3="OUI",0,1)</f>
        <v>1</v>
      </c>
    </row>
    <row r="4" spans="1:8" s="5" customFormat="1" ht="31.5" x14ac:dyDescent="0.2">
      <c r="A4" s="40" t="s">
        <v>92</v>
      </c>
      <c r="B4" s="103" t="s">
        <v>3</v>
      </c>
      <c r="C4" s="44"/>
      <c r="D4" s="58"/>
      <c r="E4" s="25" t="s">
        <v>80</v>
      </c>
      <c r="F4" s="25" t="s">
        <v>228</v>
      </c>
      <c r="G4" s="104"/>
      <c r="H4" s="5">
        <f>IF(B4="OUI",0,50)</f>
        <v>50</v>
      </c>
    </row>
    <row r="5" spans="1:8" s="5" customFormat="1" x14ac:dyDescent="0.2">
      <c r="A5" s="53" t="s">
        <v>90</v>
      </c>
      <c r="B5" s="103" t="s">
        <v>3</v>
      </c>
      <c r="C5" s="44"/>
      <c r="D5" s="45"/>
      <c r="E5" s="25" t="s">
        <v>53</v>
      </c>
      <c r="F5" s="25"/>
      <c r="G5" s="104"/>
      <c r="H5" s="5">
        <f t="shared" ref="H4:H17" si="0">IF(B5="OUI",0,1)</f>
        <v>1</v>
      </c>
    </row>
    <row r="6" spans="1:8" s="5" customFormat="1" x14ac:dyDescent="0.2">
      <c r="A6" s="53" t="s">
        <v>289</v>
      </c>
      <c r="B6" s="103" t="s">
        <v>3</v>
      </c>
      <c r="C6" s="44"/>
      <c r="D6" s="45"/>
      <c r="E6" s="25" t="s">
        <v>53</v>
      </c>
      <c r="F6" s="25"/>
      <c r="G6" s="104"/>
      <c r="H6" s="5">
        <f t="shared" si="0"/>
        <v>1</v>
      </c>
    </row>
    <row r="7" spans="1:8" s="5" customFormat="1" ht="31.5" x14ac:dyDescent="0.2">
      <c r="A7" s="53" t="s">
        <v>234</v>
      </c>
      <c r="B7" s="103" t="s">
        <v>3</v>
      </c>
      <c r="C7" s="44"/>
      <c r="D7" s="45"/>
      <c r="E7" s="25" t="s">
        <v>53</v>
      </c>
      <c r="F7" s="25"/>
      <c r="G7" s="104"/>
      <c r="H7" s="5">
        <f t="shared" si="0"/>
        <v>1</v>
      </c>
    </row>
    <row r="8" spans="1:8" x14ac:dyDescent="0.25">
      <c r="A8" s="57" t="s">
        <v>38</v>
      </c>
      <c r="B8" s="63"/>
      <c r="C8" s="41"/>
      <c r="D8" s="41"/>
      <c r="E8" s="34"/>
      <c r="F8" s="34"/>
      <c r="G8" s="60"/>
      <c r="H8" s="124"/>
    </row>
    <row r="9" spans="1:8" ht="31.5" x14ac:dyDescent="0.25">
      <c r="A9" s="53" t="s">
        <v>93</v>
      </c>
      <c r="B9" s="103" t="s">
        <v>3</v>
      </c>
      <c r="C9" s="42"/>
      <c r="D9" s="43"/>
      <c r="E9" s="25" t="s">
        <v>284</v>
      </c>
      <c r="F9" s="25" t="s">
        <v>229</v>
      </c>
      <c r="G9" s="104"/>
      <c r="H9" s="5">
        <f t="shared" ref="H9:H11" si="1">IF(B9="OUI",0,50)</f>
        <v>50</v>
      </c>
    </row>
    <row r="10" spans="1:8" ht="31.5" x14ac:dyDescent="0.25">
      <c r="A10" s="53" t="s">
        <v>112</v>
      </c>
      <c r="B10" s="103" t="s">
        <v>3</v>
      </c>
      <c r="C10" s="42"/>
      <c r="D10" s="43"/>
      <c r="E10" s="25" t="s">
        <v>53</v>
      </c>
      <c r="F10" s="25"/>
      <c r="G10" s="104"/>
      <c r="H10" s="5">
        <f t="shared" si="1"/>
        <v>50</v>
      </c>
    </row>
    <row r="11" spans="1:8" ht="31.5" x14ac:dyDescent="0.25">
      <c r="A11" s="28" t="s">
        <v>51</v>
      </c>
      <c r="B11" s="103" t="s">
        <v>3</v>
      </c>
      <c r="C11" s="42"/>
      <c r="D11" s="43"/>
      <c r="E11" s="25" t="s">
        <v>53</v>
      </c>
      <c r="F11" s="25"/>
      <c r="G11" s="104"/>
      <c r="H11" s="5">
        <f t="shared" si="1"/>
        <v>50</v>
      </c>
    </row>
    <row r="12" spans="1:8" x14ac:dyDescent="0.25">
      <c r="A12" s="57" t="s">
        <v>39</v>
      </c>
      <c r="B12" s="63"/>
      <c r="C12" s="41"/>
      <c r="D12" s="41"/>
      <c r="E12" s="34"/>
      <c r="F12" s="34"/>
      <c r="G12" s="60"/>
      <c r="H12" s="124"/>
    </row>
    <row r="13" spans="1:8" ht="47.25" x14ac:dyDescent="0.25">
      <c r="A13" s="53" t="s">
        <v>277</v>
      </c>
      <c r="B13" s="103" t="s">
        <v>3</v>
      </c>
      <c r="C13" s="42"/>
      <c r="D13" s="43"/>
      <c r="E13" s="25" t="s">
        <v>231</v>
      </c>
      <c r="F13" s="25" t="s">
        <v>230</v>
      </c>
      <c r="G13" s="104"/>
      <c r="H13" s="5">
        <f t="shared" ref="H13:H14" si="2">IF(B13="OUI",0,50)</f>
        <v>50</v>
      </c>
    </row>
    <row r="14" spans="1:8" ht="31.5" x14ac:dyDescent="0.25">
      <c r="A14" s="53" t="s">
        <v>278</v>
      </c>
      <c r="B14" s="103" t="s">
        <v>3</v>
      </c>
      <c r="C14" s="42"/>
      <c r="D14" s="43"/>
      <c r="E14" s="25" t="s">
        <v>231</v>
      </c>
      <c r="F14" s="25" t="s">
        <v>230</v>
      </c>
      <c r="G14" s="104"/>
      <c r="H14" s="5">
        <f t="shared" si="2"/>
        <v>50</v>
      </c>
    </row>
    <row r="15" spans="1:8" ht="31.5" x14ac:dyDescent="0.25">
      <c r="A15" s="53" t="s">
        <v>279</v>
      </c>
      <c r="B15" s="103" t="s">
        <v>3</v>
      </c>
      <c r="C15" s="42"/>
      <c r="D15" s="31"/>
      <c r="E15" s="25" t="s">
        <v>53</v>
      </c>
      <c r="F15" s="25"/>
      <c r="G15" s="105"/>
      <c r="H15" s="5">
        <f t="shared" si="0"/>
        <v>1</v>
      </c>
    </row>
    <row r="16" spans="1:8" ht="63" x14ac:dyDescent="0.25">
      <c r="A16" s="53" t="s">
        <v>280</v>
      </c>
      <c r="B16" s="103" t="s">
        <v>3</v>
      </c>
      <c r="C16" s="42"/>
      <c r="D16" s="31"/>
      <c r="E16" s="59"/>
      <c r="F16" s="64"/>
      <c r="G16" s="104"/>
      <c r="H16" s="5">
        <f t="shared" si="0"/>
        <v>1</v>
      </c>
    </row>
    <row r="17" spans="1:8" ht="48" thickBot="1" x14ac:dyDescent="0.3">
      <c r="A17" s="53" t="s">
        <v>281</v>
      </c>
      <c r="B17" s="103" t="s">
        <v>3</v>
      </c>
      <c r="C17" s="42"/>
      <c r="D17" s="43"/>
      <c r="E17" s="25" t="s">
        <v>282</v>
      </c>
      <c r="F17" s="25" t="s">
        <v>232</v>
      </c>
      <c r="G17" s="104"/>
      <c r="H17" s="5">
        <f>IF(B17="OUI",0,50)</f>
        <v>50</v>
      </c>
    </row>
    <row r="18" spans="1:8" hidden="1" x14ac:dyDescent="0.25">
      <c r="A18" s="71" t="s">
        <v>293</v>
      </c>
      <c r="B18" s="70">
        <f>COUNTIF($B$3:$B$17,"NON")</f>
        <v>13</v>
      </c>
      <c r="C18" s="3"/>
      <c r="D18" s="3"/>
      <c r="F18" s="17"/>
    </row>
    <row r="19" spans="1:8" hidden="1" x14ac:dyDescent="0.25">
      <c r="A19" s="71" t="s">
        <v>294</v>
      </c>
      <c r="B19" s="70">
        <f>COUNTIF($B$3:$B$17,"OUI")</f>
        <v>0</v>
      </c>
    </row>
    <row r="20" spans="1:8" ht="16.5" thickBot="1" x14ac:dyDescent="0.3">
      <c r="A20" s="120" t="s">
        <v>356</v>
      </c>
      <c r="B20" s="122" t="str">
        <f>IF(H20&gt;=50,"RISQUE AGGRAVE",IF(H20=0,"RISQUE MAITRISE","RISQUE MODERE"))</f>
        <v>RISQUE AGGRAVE</v>
      </c>
      <c r="H20" s="1">
        <f>SUM(H3:H17)</f>
        <v>356</v>
      </c>
    </row>
  </sheetData>
  <sheetProtection algorithmName="SHA-512" hashValue="LBnS8icsHnUbybn5kt53Kh3cHEtLj2YLT/MJ+6Mmrzrjtqm6G8nB+fEXJ0UTOxSfecF2y+GXae1w0g+z1qS1+Q==" saltValue="Vb9iaZBJ+1zNKyf3P+ZLaw==" spinCount="100000" sheet="1" objects="1" scenarios="1" selectLockedCells="1"/>
  <phoneticPr fontId="1" type="noConversion"/>
  <conditionalFormatting sqref="B3">
    <cfRule type="cellIs" dxfId="16" priority="16" operator="equal">
      <formula>"NON"</formula>
    </cfRule>
    <cfRule type="cellIs" dxfId="15" priority="17" operator="equal">
      <formula>"OUI"</formula>
    </cfRule>
  </conditionalFormatting>
  <conditionalFormatting sqref="B5:B7">
    <cfRule type="cellIs" dxfId="14" priority="14" operator="equal">
      <formula>"NON"</formula>
    </cfRule>
    <cfRule type="cellIs" dxfId="13" priority="15" operator="equal">
      <formula>"OUI"</formula>
    </cfRule>
  </conditionalFormatting>
  <conditionalFormatting sqref="B15:B16">
    <cfRule type="cellIs" dxfId="12" priority="12" operator="equal">
      <formula>"NON"</formula>
    </cfRule>
    <cfRule type="cellIs" dxfId="11" priority="13" operator="equal">
      <formula>"OUI"</formula>
    </cfRule>
  </conditionalFormatting>
  <conditionalFormatting sqref="B4">
    <cfRule type="cellIs" dxfId="10" priority="10" operator="equal">
      <formula>"NON"</formula>
    </cfRule>
    <cfRule type="cellIs" dxfId="9" priority="11" operator="equal">
      <formula>"OUI"</formula>
    </cfRule>
  </conditionalFormatting>
  <conditionalFormatting sqref="B9:B11">
    <cfRule type="cellIs" dxfId="8" priority="8" operator="equal">
      <formula>"NON"</formula>
    </cfRule>
    <cfRule type="cellIs" dxfId="7" priority="9" operator="equal">
      <formula>"OUI"</formula>
    </cfRule>
  </conditionalFormatting>
  <conditionalFormatting sqref="B13:B14">
    <cfRule type="cellIs" dxfId="6" priority="6" operator="equal">
      <formula>"NON"</formula>
    </cfRule>
    <cfRule type="cellIs" dxfId="5" priority="7" operator="equal">
      <formula>"OUI"</formula>
    </cfRule>
  </conditionalFormatting>
  <conditionalFormatting sqref="B17">
    <cfRule type="cellIs" dxfId="4" priority="4" operator="equal">
      <formula>"NON"</formula>
    </cfRule>
    <cfRule type="cellIs" dxfId="3" priority="5" operator="equal">
      <formula>"OUI"</formula>
    </cfRule>
  </conditionalFormatting>
  <conditionalFormatting sqref="B20">
    <cfRule type="containsText" dxfId="2" priority="1" operator="containsText" text="MAITRISE">
      <formula>NOT(ISERROR(SEARCH("MAITRISE",B20)))</formula>
    </cfRule>
    <cfRule type="containsText" dxfId="1" priority="2" operator="containsText" text="MODERE">
      <formula>NOT(ISERROR(SEARCH("MODERE",B20)))</formula>
    </cfRule>
    <cfRule type="containsText" dxfId="0" priority="3" operator="containsText" text="AGGRAVE">
      <formula>NOT(ISERROR(SEARCH("AGGRAVE",B20)))</formula>
    </cfRule>
  </conditionalFormatting>
  <pageMargins left="0.78740157499999996" right="0.78740157499999996" top="0.984251969" bottom="0.984251969" header="0.4921259845" footer="0.4921259845"/>
  <pageSetup paperSize="9" scale="71"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4F859AF-5EA2-49D3-BE17-710E0013D82A}">
          <x14:formula1>
            <xm:f>Feuil1!$A$2:$A$3</xm:f>
          </x14:formula1>
          <xm:sqref>B3:B7 B9:B11 B13:B17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18"/>
  <sheetViews>
    <sheetView zoomScaleNormal="100" workbookViewId="0">
      <selection activeCell="B4" sqref="B4"/>
    </sheetView>
  </sheetViews>
  <sheetFormatPr baseColWidth="10" defaultColWidth="11.42578125" defaultRowHeight="15.75" x14ac:dyDescent="0.25"/>
  <cols>
    <col min="1" max="1" width="70.7109375" style="14" customWidth="1"/>
    <col min="2" max="3" width="25.7109375" style="127" customWidth="1"/>
    <col min="4" max="7" width="25.7109375" style="14" customWidth="1"/>
    <col min="8" max="16384" width="11.42578125" style="1"/>
  </cols>
  <sheetData>
    <row r="1" spans="1:7" s="8" customFormat="1" ht="18.75" x14ac:dyDescent="0.2">
      <c r="A1" s="86" t="s">
        <v>296</v>
      </c>
      <c r="B1" s="108" t="s">
        <v>295</v>
      </c>
      <c r="C1" s="108"/>
      <c r="D1" s="108"/>
      <c r="E1" s="108"/>
      <c r="F1" s="108"/>
      <c r="G1" s="108"/>
    </row>
    <row r="2" spans="1:7" s="8" customFormat="1" ht="63" x14ac:dyDescent="0.2">
      <c r="A2" s="96" t="s">
        <v>297</v>
      </c>
      <c r="B2" s="97" t="s">
        <v>117</v>
      </c>
      <c r="C2" s="97" t="s">
        <v>118</v>
      </c>
      <c r="D2" s="97" t="s">
        <v>235</v>
      </c>
      <c r="E2" s="97" t="s">
        <v>236</v>
      </c>
      <c r="F2" s="97" t="s">
        <v>285</v>
      </c>
      <c r="G2" s="98" t="s">
        <v>116</v>
      </c>
    </row>
    <row r="3" spans="1:7" s="5" customFormat="1" x14ac:dyDescent="0.2">
      <c r="A3" s="87" t="s">
        <v>39</v>
      </c>
      <c r="B3" s="99"/>
      <c r="C3" s="74"/>
      <c r="D3" s="74"/>
      <c r="E3" s="74"/>
      <c r="F3" s="74"/>
      <c r="G3" s="74"/>
    </row>
    <row r="4" spans="1:7" s="5" customFormat="1" x14ac:dyDescent="0.2">
      <c r="A4" s="88" t="s">
        <v>298</v>
      </c>
      <c r="B4" s="100"/>
      <c r="C4" s="100"/>
      <c r="D4" s="101"/>
      <c r="E4" s="100"/>
      <c r="F4" s="100"/>
      <c r="G4" s="102"/>
    </row>
    <row r="5" spans="1:7" s="5" customFormat="1" x14ac:dyDescent="0.2">
      <c r="A5" s="88" t="s">
        <v>299</v>
      </c>
      <c r="B5" s="100"/>
      <c r="C5" s="100"/>
      <c r="D5" s="101"/>
      <c r="E5" s="100"/>
      <c r="F5" s="100"/>
      <c r="G5" s="102"/>
    </row>
    <row r="6" spans="1:7" s="5" customFormat="1" x14ac:dyDescent="0.2">
      <c r="A6" s="88" t="s">
        <v>300</v>
      </c>
      <c r="B6" s="100"/>
      <c r="C6" s="100"/>
      <c r="D6" s="101"/>
      <c r="E6" s="100"/>
      <c r="F6" s="100"/>
      <c r="G6" s="102"/>
    </row>
    <row r="7" spans="1:7" s="5" customFormat="1" x14ac:dyDescent="0.2">
      <c r="A7" s="88" t="s">
        <v>301</v>
      </c>
      <c r="B7" s="100"/>
      <c r="C7" s="100"/>
      <c r="D7" s="101"/>
      <c r="E7" s="100"/>
      <c r="F7" s="100"/>
      <c r="G7" s="102"/>
    </row>
    <row r="8" spans="1:7" s="5" customFormat="1" x14ac:dyDescent="0.2">
      <c r="A8" s="88" t="s">
        <v>302</v>
      </c>
      <c r="B8" s="100"/>
      <c r="C8" s="100"/>
      <c r="D8" s="101"/>
      <c r="E8" s="100"/>
      <c r="F8" s="100"/>
      <c r="G8" s="102"/>
    </row>
    <row r="9" spans="1:7" s="5" customFormat="1" x14ac:dyDescent="0.2">
      <c r="A9" s="88" t="s">
        <v>303</v>
      </c>
      <c r="B9" s="100"/>
      <c r="C9" s="100"/>
      <c r="D9" s="101"/>
      <c r="E9" s="100"/>
      <c r="F9" s="100"/>
      <c r="G9" s="102"/>
    </row>
    <row r="10" spans="1:7" s="5" customFormat="1" x14ac:dyDescent="0.2">
      <c r="A10" s="88" t="s">
        <v>304</v>
      </c>
      <c r="B10" s="100"/>
      <c r="C10" s="100"/>
      <c r="D10" s="101"/>
      <c r="E10" s="100"/>
      <c r="F10" s="100"/>
      <c r="G10" s="102"/>
    </row>
    <row r="11" spans="1:7" s="5" customFormat="1" x14ac:dyDescent="0.2">
      <c r="A11" s="88" t="s">
        <v>305</v>
      </c>
      <c r="B11" s="100"/>
      <c r="C11" s="100"/>
      <c r="D11" s="101"/>
      <c r="E11" s="100"/>
      <c r="F11" s="100"/>
      <c r="G11" s="102"/>
    </row>
    <row r="12" spans="1:7" s="5" customFormat="1" x14ac:dyDescent="0.2">
      <c r="A12" s="88" t="s">
        <v>306</v>
      </c>
      <c r="B12" s="100"/>
      <c r="C12" s="100"/>
      <c r="D12" s="101"/>
      <c r="E12" s="100"/>
      <c r="F12" s="100"/>
      <c r="G12" s="102"/>
    </row>
    <row r="13" spans="1:7" s="5" customFormat="1" x14ac:dyDescent="0.2">
      <c r="A13" s="88" t="s">
        <v>307</v>
      </c>
      <c r="B13" s="100"/>
      <c r="C13" s="100"/>
      <c r="D13" s="101"/>
      <c r="E13" s="100"/>
      <c r="F13" s="100"/>
      <c r="G13" s="102"/>
    </row>
    <row r="14" spans="1:7" s="5" customFormat="1" x14ac:dyDescent="0.2">
      <c r="A14" s="88" t="s">
        <v>308</v>
      </c>
      <c r="B14" s="100"/>
      <c r="C14" s="100"/>
      <c r="D14" s="101"/>
      <c r="E14" s="100"/>
      <c r="F14" s="100"/>
      <c r="G14" s="102"/>
    </row>
    <row r="15" spans="1:7" s="5" customFormat="1" x14ac:dyDescent="0.2">
      <c r="A15" s="88" t="s">
        <v>309</v>
      </c>
      <c r="B15" s="100"/>
      <c r="C15" s="100"/>
      <c r="D15" s="101"/>
      <c r="E15" s="100"/>
      <c r="F15" s="100"/>
      <c r="G15" s="102"/>
    </row>
    <row r="16" spans="1:7" s="5" customFormat="1" x14ac:dyDescent="0.2">
      <c r="A16" s="88" t="s">
        <v>310</v>
      </c>
      <c r="B16" s="100"/>
      <c r="C16" s="100"/>
      <c r="D16" s="101"/>
      <c r="E16" s="100"/>
      <c r="F16" s="100"/>
      <c r="G16" s="102"/>
    </row>
    <row r="17" spans="1:7" s="5" customFormat="1" x14ac:dyDescent="0.2">
      <c r="A17" s="88" t="s">
        <v>311</v>
      </c>
      <c r="B17" s="100"/>
      <c r="C17" s="100"/>
      <c r="D17" s="101"/>
      <c r="E17" s="100"/>
      <c r="F17" s="100"/>
      <c r="G17" s="102"/>
    </row>
    <row r="18" spans="1:7" s="8" customFormat="1" x14ac:dyDescent="0.2">
      <c r="A18" s="116" t="s">
        <v>354</v>
      </c>
      <c r="B18" s="97">
        <f>COUNTBLANK(B4:B17)</f>
        <v>14</v>
      </c>
      <c r="C18" s="97">
        <f>COUNTBLANK(C4:C17)</f>
        <v>14</v>
      </c>
      <c r="D18" s="117"/>
      <c r="E18" s="97"/>
      <c r="F18" s="97"/>
      <c r="G18" s="118"/>
    </row>
    <row r="19" spans="1:7" s="5" customFormat="1" x14ac:dyDescent="0.2">
      <c r="A19" s="89" t="s">
        <v>38</v>
      </c>
      <c r="B19" s="75"/>
      <c r="C19" s="75"/>
      <c r="D19" s="75"/>
      <c r="E19" s="75"/>
      <c r="F19" s="75"/>
      <c r="G19" s="75"/>
    </row>
    <row r="20" spans="1:7" s="5" customFormat="1" x14ac:dyDescent="0.2">
      <c r="A20" s="88" t="s">
        <v>312</v>
      </c>
      <c r="B20" s="100"/>
      <c r="C20" s="100"/>
      <c r="D20" s="101"/>
      <c r="E20" s="100"/>
      <c r="F20" s="100"/>
      <c r="G20" s="102"/>
    </row>
    <row r="21" spans="1:7" s="5" customFormat="1" x14ac:dyDescent="0.2">
      <c r="A21" s="40" t="s">
        <v>313</v>
      </c>
      <c r="B21" s="100"/>
      <c r="C21" s="100"/>
      <c r="D21" s="101"/>
      <c r="E21" s="100"/>
      <c r="F21" s="100"/>
      <c r="G21" s="102"/>
    </row>
    <row r="22" spans="1:7" s="5" customFormat="1" x14ac:dyDescent="0.2">
      <c r="A22" s="88" t="s">
        <v>314</v>
      </c>
      <c r="B22" s="100"/>
      <c r="C22" s="100"/>
      <c r="D22" s="101"/>
      <c r="E22" s="100"/>
      <c r="F22" s="100"/>
      <c r="G22" s="102"/>
    </row>
    <row r="23" spans="1:7" s="5" customFormat="1" x14ac:dyDescent="0.2">
      <c r="A23" s="88" t="s">
        <v>315</v>
      </c>
      <c r="B23" s="100"/>
      <c r="C23" s="100"/>
      <c r="D23" s="101"/>
      <c r="E23" s="100"/>
      <c r="F23" s="100"/>
      <c r="G23" s="102"/>
    </row>
    <row r="24" spans="1:7" s="5" customFormat="1" x14ac:dyDescent="0.2">
      <c r="A24" s="40" t="s">
        <v>316</v>
      </c>
      <c r="B24" s="100"/>
      <c r="C24" s="100"/>
      <c r="D24" s="101"/>
      <c r="E24" s="100"/>
      <c r="F24" s="100"/>
      <c r="G24" s="102"/>
    </row>
    <row r="25" spans="1:7" s="5" customFormat="1" x14ac:dyDescent="0.2">
      <c r="A25" s="40" t="s">
        <v>317</v>
      </c>
      <c r="B25" s="100"/>
      <c r="C25" s="100"/>
      <c r="D25" s="101"/>
      <c r="E25" s="100"/>
      <c r="F25" s="100"/>
      <c r="G25" s="102"/>
    </row>
    <row r="26" spans="1:7" s="5" customFormat="1" x14ac:dyDescent="0.2">
      <c r="A26" s="40" t="s">
        <v>318</v>
      </c>
      <c r="B26" s="100"/>
      <c r="C26" s="100"/>
      <c r="D26" s="101"/>
      <c r="E26" s="100"/>
      <c r="F26" s="100"/>
      <c r="G26" s="102"/>
    </row>
    <row r="27" spans="1:7" s="8" customFormat="1" x14ac:dyDescent="0.2">
      <c r="A27" s="116" t="s">
        <v>354</v>
      </c>
      <c r="B27" s="97">
        <f>COUNTBLANK(B20:B26)</f>
        <v>7</v>
      </c>
      <c r="C27" s="97">
        <f>COUNTBLANK(C20:C26)</f>
        <v>7</v>
      </c>
      <c r="D27" s="117"/>
      <c r="E27" s="97"/>
      <c r="F27" s="97"/>
      <c r="G27" s="118"/>
    </row>
    <row r="28" spans="1:7" s="5" customFormat="1" x14ac:dyDescent="0.2">
      <c r="A28" s="90" t="s">
        <v>100</v>
      </c>
      <c r="B28" s="76"/>
      <c r="C28" s="76"/>
      <c r="D28" s="76"/>
      <c r="E28" s="76"/>
      <c r="F28" s="76"/>
      <c r="G28" s="76"/>
    </row>
    <row r="29" spans="1:7" s="5" customFormat="1" x14ac:dyDescent="0.2">
      <c r="A29" s="40" t="s">
        <v>319</v>
      </c>
      <c r="B29" s="100"/>
      <c r="C29" s="100"/>
      <c r="D29" s="101"/>
      <c r="E29" s="100"/>
      <c r="F29" s="100"/>
      <c r="G29" s="102"/>
    </row>
    <row r="30" spans="1:7" s="5" customFormat="1" x14ac:dyDescent="0.2">
      <c r="A30" s="40" t="s">
        <v>320</v>
      </c>
      <c r="B30" s="100"/>
      <c r="C30" s="100"/>
      <c r="D30" s="101"/>
      <c r="E30" s="100"/>
      <c r="F30" s="100"/>
      <c r="G30" s="102"/>
    </row>
    <row r="31" spans="1:7" s="5" customFormat="1" x14ac:dyDescent="0.2">
      <c r="A31" s="40" t="s">
        <v>321</v>
      </c>
      <c r="B31" s="100"/>
      <c r="C31" s="100"/>
      <c r="D31" s="101"/>
      <c r="E31" s="100"/>
      <c r="F31" s="100"/>
      <c r="G31" s="102"/>
    </row>
    <row r="32" spans="1:7" s="5" customFormat="1" x14ac:dyDescent="0.2">
      <c r="A32" s="40" t="s">
        <v>322</v>
      </c>
      <c r="B32" s="100"/>
      <c r="C32" s="100"/>
      <c r="D32" s="101"/>
      <c r="E32" s="100"/>
      <c r="F32" s="100"/>
      <c r="G32" s="102"/>
    </row>
    <row r="33" spans="1:7" s="5" customFormat="1" x14ac:dyDescent="0.2">
      <c r="A33" s="40" t="s">
        <v>323</v>
      </c>
      <c r="B33" s="100"/>
      <c r="C33" s="100"/>
      <c r="D33" s="101"/>
      <c r="E33" s="100"/>
      <c r="F33" s="100"/>
      <c r="G33" s="102"/>
    </row>
    <row r="34" spans="1:7" s="5" customFormat="1" x14ac:dyDescent="0.2">
      <c r="A34" s="88" t="s">
        <v>324</v>
      </c>
      <c r="B34" s="100"/>
      <c r="C34" s="100"/>
      <c r="D34" s="101"/>
      <c r="E34" s="100"/>
      <c r="F34" s="100"/>
      <c r="G34" s="102"/>
    </row>
    <row r="35" spans="1:7" s="5" customFormat="1" x14ac:dyDescent="0.2">
      <c r="A35" s="40" t="s">
        <v>325</v>
      </c>
      <c r="B35" s="100"/>
      <c r="C35" s="100"/>
      <c r="D35" s="101"/>
      <c r="E35" s="100"/>
      <c r="F35" s="100"/>
      <c r="G35" s="102"/>
    </row>
    <row r="36" spans="1:7" s="5" customFormat="1" x14ac:dyDescent="0.2">
      <c r="A36" s="40" t="s">
        <v>326</v>
      </c>
      <c r="B36" s="100"/>
      <c r="C36" s="100"/>
      <c r="D36" s="101"/>
      <c r="E36" s="100"/>
      <c r="F36" s="100"/>
      <c r="G36" s="102"/>
    </row>
    <row r="37" spans="1:7" s="5" customFormat="1" x14ac:dyDescent="0.2">
      <c r="A37" s="40" t="s">
        <v>327</v>
      </c>
      <c r="B37" s="100"/>
      <c r="C37" s="100"/>
      <c r="D37" s="101"/>
      <c r="E37" s="100"/>
      <c r="F37" s="100"/>
      <c r="G37" s="102"/>
    </row>
    <row r="38" spans="1:7" s="8" customFormat="1" x14ac:dyDescent="0.2">
      <c r="A38" s="116" t="s">
        <v>354</v>
      </c>
      <c r="B38" s="97">
        <f>COUNTBLANK(B29:B37)</f>
        <v>9</v>
      </c>
      <c r="C38" s="97">
        <f>COUNTBLANK(C29:C37)</f>
        <v>9</v>
      </c>
      <c r="D38" s="117"/>
      <c r="E38" s="97"/>
      <c r="F38" s="97"/>
      <c r="G38" s="118"/>
    </row>
    <row r="39" spans="1:7" s="5" customFormat="1" x14ac:dyDescent="0.2">
      <c r="A39" s="91" t="s">
        <v>97</v>
      </c>
      <c r="B39" s="79"/>
      <c r="C39" s="79"/>
      <c r="D39" s="79"/>
      <c r="E39" s="79"/>
      <c r="F39" s="79"/>
      <c r="G39" s="79"/>
    </row>
    <row r="40" spans="1:7" s="5" customFormat="1" x14ac:dyDescent="0.2">
      <c r="A40" s="40" t="s">
        <v>328</v>
      </c>
      <c r="B40" s="100"/>
      <c r="C40" s="100"/>
      <c r="D40" s="100"/>
      <c r="E40" s="100"/>
      <c r="F40" s="100"/>
      <c r="G40" s="102"/>
    </row>
    <row r="41" spans="1:7" s="5" customFormat="1" x14ac:dyDescent="0.2">
      <c r="A41" s="40" t="s">
        <v>329</v>
      </c>
      <c r="B41" s="100"/>
      <c r="C41" s="100"/>
      <c r="D41" s="100"/>
      <c r="E41" s="100"/>
      <c r="F41" s="100"/>
      <c r="G41" s="102"/>
    </row>
    <row r="42" spans="1:7" s="5" customFormat="1" x14ac:dyDescent="0.2">
      <c r="A42" s="40" t="s">
        <v>330</v>
      </c>
      <c r="B42" s="100"/>
      <c r="C42" s="100"/>
      <c r="D42" s="100"/>
      <c r="E42" s="100"/>
      <c r="F42" s="100"/>
      <c r="G42" s="102"/>
    </row>
    <row r="43" spans="1:7" s="8" customFormat="1" x14ac:dyDescent="0.2">
      <c r="A43" s="116" t="s">
        <v>354</v>
      </c>
      <c r="B43" s="97">
        <f>COUNTBLANK(B40:B42)</f>
        <v>3</v>
      </c>
      <c r="C43" s="97">
        <f>COUNTBLANK(C40:C42)</f>
        <v>3</v>
      </c>
      <c r="D43" s="117"/>
      <c r="E43" s="97"/>
      <c r="F43" s="97"/>
      <c r="G43" s="118"/>
    </row>
    <row r="44" spans="1:7" s="5" customFormat="1" x14ac:dyDescent="0.2">
      <c r="A44" s="92" t="s">
        <v>99</v>
      </c>
      <c r="B44" s="77"/>
      <c r="C44" s="77"/>
      <c r="D44" s="77"/>
      <c r="E44" s="77"/>
      <c r="F44" s="77"/>
      <c r="G44" s="77"/>
    </row>
    <row r="45" spans="1:7" s="5" customFormat="1" x14ac:dyDescent="0.2">
      <c r="A45" s="40" t="s">
        <v>331</v>
      </c>
      <c r="B45" s="100"/>
      <c r="C45" s="100"/>
      <c r="D45" s="100"/>
      <c r="E45" s="100"/>
      <c r="F45" s="100"/>
      <c r="G45" s="102"/>
    </row>
    <row r="46" spans="1:7" s="5" customFormat="1" x14ac:dyDescent="0.2">
      <c r="A46" s="40" t="s">
        <v>332</v>
      </c>
      <c r="B46" s="100"/>
      <c r="C46" s="100"/>
      <c r="D46" s="100"/>
      <c r="E46" s="100"/>
      <c r="F46" s="100"/>
      <c r="G46" s="102"/>
    </row>
    <row r="47" spans="1:7" s="5" customFormat="1" x14ac:dyDescent="0.2">
      <c r="A47" s="40" t="s">
        <v>333</v>
      </c>
      <c r="B47" s="100"/>
      <c r="C47" s="100"/>
      <c r="D47" s="100"/>
      <c r="E47" s="100"/>
      <c r="F47" s="100"/>
      <c r="G47" s="102"/>
    </row>
    <row r="48" spans="1:7" s="5" customFormat="1" x14ac:dyDescent="0.2">
      <c r="A48" s="40" t="s">
        <v>334</v>
      </c>
      <c r="B48" s="100"/>
      <c r="C48" s="100"/>
      <c r="D48" s="100"/>
      <c r="E48" s="100"/>
      <c r="F48" s="100"/>
      <c r="G48" s="102"/>
    </row>
    <row r="49" spans="1:7" s="5" customFormat="1" x14ac:dyDescent="0.2">
      <c r="A49" s="40" t="s">
        <v>335</v>
      </c>
      <c r="B49" s="100"/>
      <c r="C49" s="100"/>
      <c r="D49" s="100"/>
      <c r="E49" s="100"/>
      <c r="F49" s="100"/>
      <c r="G49" s="102"/>
    </row>
    <row r="50" spans="1:7" s="8" customFormat="1" x14ac:dyDescent="0.2">
      <c r="A50" s="116" t="s">
        <v>354</v>
      </c>
      <c r="B50" s="97">
        <f>COUNTBLANK(B45:B49)</f>
        <v>5</v>
      </c>
      <c r="C50" s="97">
        <f>COUNTBLANK(C45:C49)</f>
        <v>5</v>
      </c>
      <c r="D50" s="117"/>
      <c r="E50" s="97"/>
      <c r="F50" s="97"/>
      <c r="G50" s="118"/>
    </row>
    <row r="51" spans="1:7" s="5" customFormat="1" x14ac:dyDescent="0.2">
      <c r="A51" s="93" t="s">
        <v>98</v>
      </c>
      <c r="B51" s="78"/>
      <c r="C51" s="78"/>
      <c r="D51" s="78"/>
      <c r="E51" s="78"/>
      <c r="F51" s="78"/>
      <c r="G51" s="78"/>
    </row>
    <row r="52" spans="1:7" s="5" customFormat="1" x14ac:dyDescent="0.2">
      <c r="A52" s="40" t="s">
        <v>336</v>
      </c>
      <c r="B52" s="100"/>
      <c r="C52" s="100"/>
      <c r="D52" s="100"/>
      <c r="E52" s="100"/>
      <c r="F52" s="100"/>
      <c r="G52" s="102"/>
    </row>
    <row r="53" spans="1:7" s="5" customFormat="1" x14ac:dyDescent="0.2">
      <c r="A53" s="40" t="s">
        <v>337</v>
      </c>
      <c r="B53" s="100"/>
      <c r="C53" s="100"/>
      <c r="D53" s="100"/>
      <c r="E53" s="100"/>
      <c r="F53" s="100"/>
      <c r="G53" s="102"/>
    </row>
    <row r="54" spans="1:7" s="5" customFormat="1" x14ac:dyDescent="0.2">
      <c r="A54" s="40" t="s">
        <v>338</v>
      </c>
      <c r="B54" s="100"/>
      <c r="C54" s="100"/>
      <c r="D54" s="100"/>
      <c r="E54" s="100"/>
      <c r="F54" s="100"/>
      <c r="G54" s="102"/>
    </row>
    <row r="55" spans="1:7" s="5" customFormat="1" x14ac:dyDescent="0.2">
      <c r="A55" s="88" t="s">
        <v>339</v>
      </c>
      <c r="B55" s="100"/>
      <c r="C55" s="100"/>
      <c r="D55" s="100"/>
      <c r="E55" s="100"/>
      <c r="F55" s="100"/>
      <c r="G55" s="102"/>
    </row>
    <row r="56" spans="1:7" s="5" customFormat="1" x14ac:dyDescent="0.2">
      <c r="A56" s="88" t="s">
        <v>340</v>
      </c>
      <c r="B56" s="100"/>
      <c r="C56" s="100"/>
      <c r="D56" s="100"/>
      <c r="E56" s="100"/>
      <c r="F56" s="100"/>
      <c r="G56" s="102"/>
    </row>
    <row r="57" spans="1:7" s="5" customFormat="1" x14ac:dyDescent="0.2">
      <c r="A57" s="88" t="s">
        <v>341</v>
      </c>
      <c r="B57" s="100"/>
      <c r="C57" s="100"/>
      <c r="D57" s="100"/>
      <c r="E57" s="100"/>
      <c r="F57" s="100"/>
      <c r="G57" s="102"/>
    </row>
    <row r="58" spans="1:7" s="8" customFormat="1" x14ac:dyDescent="0.2">
      <c r="A58" s="116" t="s">
        <v>354</v>
      </c>
      <c r="B58" s="97">
        <f>COUNTBLANK(B52:B57)</f>
        <v>6</v>
      </c>
      <c r="C58" s="97">
        <f>COUNTBLANK(C52:C57)</f>
        <v>6</v>
      </c>
      <c r="D58" s="117"/>
      <c r="E58" s="97"/>
      <c r="F58" s="97"/>
      <c r="G58" s="118"/>
    </row>
    <row r="59" spans="1:7" s="5" customFormat="1" x14ac:dyDescent="0.2">
      <c r="A59" s="94" t="s">
        <v>114</v>
      </c>
      <c r="B59" s="85"/>
      <c r="C59" s="85"/>
      <c r="D59" s="85"/>
      <c r="E59" s="85"/>
      <c r="F59" s="85"/>
      <c r="G59" s="85"/>
    </row>
    <row r="60" spans="1:7" s="5" customFormat="1" x14ac:dyDescent="0.2">
      <c r="A60" s="40" t="s">
        <v>342</v>
      </c>
      <c r="B60" s="100"/>
      <c r="C60" s="100"/>
      <c r="D60" s="100"/>
      <c r="E60" s="100"/>
      <c r="F60" s="100"/>
      <c r="G60" s="102"/>
    </row>
    <row r="61" spans="1:7" s="5" customFormat="1" x14ac:dyDescent="0.2">
      <c r="A61" s="40" t="s">
        <v>343</v>
      </c>
      <c r="B61" s="100"/>
      <c r="C61" s="100"/>
      <c r="D61" s="100"/>
      <c r="E61" s="100"/>
      <c r="F61" s="100"/>
      <c r="G61" s="102"/>
    </row>
    <row r="62" spans="1:7" s="8" customFormat="1" x14ac:dyDescent="0.2">
      <c r="A62" s="116" t="s">
        <v>354</v>
      </c>
      <c r="B62" s="97">
        <f>COUNTBLANK(B60:B61)</f>
        <v>2</v>
      </c>
      <c r="C62" s="97">
        <f>COUNTBLANK(C60:C61)</f>
        <v>2</v>
      </c>
      <c r="D62" s="117"/>
      <c r="E62" s="97"/>
      <c r="F62" s="97"/>
      <c r="G62" s="118"/>
    </row>
    <row r="63" spans="1:7" s="5" customFormat="1" x14ac:dyDescent="0.2">
      <c r="A63" s="95" t="s">
        <v>115</v>
      </c>
      <c r="B63" s="80"/>
      <c r="C63" s="80"/>
      <c r="D63" s="80"/>
      <c r="E63" s="80"/>
      <c r="F63" s="80"/>
      <c r="G63" s="80"/>
    </row>
    <row r="64" spans="1:7" s="5" customFormat="1" ht="31.5" x14ac:dyDescent="0.2">
      <c r="A64" s="40" t="s">
        <v>344</v>
      </c>
      <c r="B64" s="100"/>
      <c r="C64" s="100"/>
      <c r="D64" s="100"/>
      <c r="E64" s="100"/>
      <c r="F64" s="100"/>
      <c r="G64" s="102"/>
    </row>
    <row r="65" spans="1:7" s="5" customFormat="1" x14ac:dyDescent="0.2">
      <c r="A65" s="40" t="s">
        <v>345</v>
      </c>
      <c r="B65" s="100"/>
      <c r="C65" s="100"/>
      <c r="D65" s="100"/>
      <c r="E65" s="100"/>
      <c r="F65" s="100"/>
      <c r="G65" s="102"/>
    </row>
    <row r="66" spans="1:7" s="5" customFormat="1" x14ac:dyDescent="0.2">
      <c r="A66" s="40" t="s">
        <v>346</v>
      </c>
      <c r="B66" s="100"/>
      <c r="C66" s="100"/>
      <c r="D66" s="100"/>
      <c r="E66" s="100"/>
      <c r="F66" s="100"/>
      <c r="G66" s="102"/>
    </row>
    <row r="67" spans="1:7" s="5" customFormat="1" x14ac:dyDescent="0.2">
      <c r="A67" s="40" t="s">
        <v>347</v>
      </c>
      <c r="B67" s="100"/>
      <c r="C67" s="100"/>
      <c r="D67" s="100"/>
      <c r="E67" s="100"/>
      <c r="F67" s="100"/>
      <c r="G67" s="102"/>
    </row>
    <row r="68" spans="1:7" s="5" customFormat="1" x14ac:dyDescent="0.2">
      <c r="A68" s="40" t="s">
        <v>348</v>
      </c>
      <c r="B68" s="100"/>
      <c r="C68" s="100"/>
      <c r="D68" s="100"/>
      <c r="E68" s="100"/>
      <c r="F68" s="100"/>
      <c r="G68" s="102"/>
    </row>
    <row r="69" spans="1:7" s="5" customFormat="1" x14ac:dyDescent="0.2">
      <c r="A69" s="40" t="s">
        <v>349</v>
      </c>
      <c r="B69" s="100"/>
      <c r="C69" s="100"/>
      <c r="D69" s="100"/>
      <c r="E69" s="100"/>
      <c r="F69" s="100"/>
      <c r="G69" s="102"/>
    </row>
    <row r="70" spans="1:7" s="8" customFormat="1" ht="16.5" thickBot="1" x14ac:dyDescent="0.25">
      <c r="A70" s="119" t="s">
        <v>354</v>
      </c>
      <c r="B70" s="121">
        <f>COUNTBLANK(B64:B69)</f>
        <v>6</v>
      </c>
      <c r="C70" s="121">
        <f>COUNTBLANK(C64:C69)</f>
        <v>6</v>
      </c>
      <c r="D70" s="117"/>
      <c r="E70" s="97"/>
      <c r="F70" s="97"/>
      <c r="G70" s="118"/>
    </row>
    <row r="71" spans="1:7" s="5" customFormat="1" ht="16.5" thickBot="1" x14ac:dyDescent="0.25">
      <c r="A71" s="120" t="s">
        <v>355</v>
      </c>
      <c r="B71" s="126">
        <f>SUM(B18,B27,B38,B43,B50,B58,B62,B70)</f>
        <v>52</v>
      </c>
      <c r="C71" s="126">
        <f>SUM(C18,C27,C38,C43,C50,C58,C62,C70)</f>
        <v>52</v>
      </c>
      <c r="D71" s="17"/>
      <c r="E71" s="17"/>
      <c r="F71" s="17"/>
      <c r="G71" s="81"/>
    </row>
    <row r="72" spans="1:7" s="5" customFormat="1" x14ac:dyDescent="0.2">
      <c r="A72" s="17"/>
      <c r="B72" s="15"/>
      <c r="C72" s="15"/>
      <c r="D72" s="17"/>
      <c r="E72" s="17"/>
      <c r="F72" s="17"/>
      <c r="G72" s="81"/>
    </row>
    <row r="73" spans="1:7" s="5" customFormat="1" x14ac:dyDescent="0.2">
      <c r="A73" s="17"/>
      <c r="B73" s="15"/>
      <c r="C73" s="15"/>
      <c r="D73" s="17"/>
      <c r="E73" s="17"/>
      <c r="F73" s="17"/>
      <c r="G73" s="81"/>
    </row>
    <row r="74" spans="1:7" s="5" customFormat="1" x14ac:dyDescent="0.2">
      <c r="A74" s="17"/>
      <c r="B74" s="15"/>
      <c r="C74" s="15"/>
      <c r="D74" s="17"/>
      <c r="E74" s="17"/>
      <c r="F74" s="17"/>
      <c r="G74" s="81"/>
    </row>
    <row r="75" spans="1:7" s="5" customFormat="1" x14ac:dyDescent="0.2">
      <c r="A75" s="17"/>
      <c r="B75" s="15"/>
      <c r="C75" s="15"/>
      <c r="D75" s="17"/>
      <c r="E75" s="17"/>
      <c r="F75" s="17"/>
      <c r="G75" s="81"/>
    </row>
    <row r="76" spans="1:7" s="5" customFormat="1" x14ac:dyDescent="0.2">
      <c r="A76" s="17"/>
      <c r="B76" s="15"/>
      <c r="C76" s="15"/>
      <c r="D76" s="17"/>
      <c r="E76" s="17"/>
      <c r="F76" s="17"/>
      <c r="G76" s="81"/>
    </row>
    <row r="77" spans="1:7" s="5" customFormat="1" x14ac:dyDescent="0.2">
      <c r="A77" s="17"/>
      <c r="B77" s="15"/>
      <c r="C77" s="15"/>
      <c r="D77" s="17"/>
      <c r="E77" s="17"/>
      <c r="F77" s="17"/>
      <c r="G77" s="81"/>
    </row>
    <row r="78" spans="1:7" s="5" customFormat="1" x14ac:dyDescent="0.2">
      <c r="A78" s="17"/>
      <c r="B78" s="15"/>
      <c r="C78" s="15"/>
      <c r="D78" s="17"/>
      <c r="E78" s="17"/>
      <c r="F78" s="17"/>
      <c r="G78" s="81"/>
    </row>
    <row r="79" spans="1:7" s="5" customFormat="1" x14ac:dyDescent="0.2">
      <c r="A79" s="17"/>
      <c r="B79" s="15"/>
      <c r="C79" s="15"/>
      <c r="D79" s="17"/>
      <c r="E79" s="17"/>
      <c r="F79" s="17"/>
      <c r="G79" s="81"/>
    </row>
    <row r="80" spans="1:7" s="5" customFormat="1" x14ac:dyDescent="0.2">
      <c r="A80" s="17"/>
      <c r="B80" s="15"/>
      <c r="C80" s="15"/>
      <c r="D80" s="17"/>
      <c r="E80" s="17"/>
      <c r="F80" s="17"/>
      <c r="G80" s="81"/>
    </row>
    <row r="81" spans="1:7" s="5" customFormat="1" x14ac:dyDescent="0.2">
      <c r="A81" s="17"/>
      <c r="B81" s="15"/>
      <c r="C81" s="15"/>
      <c r="D81" s="17"/>
      <c r="E81" s="17"/>
      <c r="F81" s="17"/>
      <c r="G81" s="81"/>
    </row>
    <row r="82" spans="1:7" s="5" customFormat="1" x14ac:dyDescent="0.2">
      <c r="A82" s="17"/>
      <c r="B82" s="15"/>
      <c r="C82" s="15"/>
      <c r="D82" s="17"/>
      <c r="E82" s="17"/>
      <c r="F82" s="17"/>
      <c r="G82" s="81"/>
    </row>
    <row r="83" spans="1:7" s="5" customFormat="1" x14ac:dyDescent="0.2">
      <c r="A83" s="17"/>
      <c r="B83" s="15"/>
      <c r="C83" s="15"/>
      <c r="D83" s="17"/>
      <c r="E83" s="17"/>
      <c r="F83" s="17"/>
      <c r="G83" s="81"/>
    </row>
    <row r="84" spans="1:7" s="5" customFormat="1" x14ac:dyDescent="0.2">
      <c r="A84" s="17"/>
      <c r="B84" s="15"/>
      <c r="C84" s="15"/>
      <c r="D84" s="17"/>
      <c r="E84" s="17"/>
      <c r="F84" s="17"/>
      <c r="G84" s="81"/>
    </row>
    <row r="85" spans="1:7" s="5" customFormat="1" x14ac:dyDescent="0.2">
      <c r="A85" s="17"/>
      <c r="B85" s="15"/>
      <c r="C85" s="15"/>
      <c r="D85" s="17"/>
      <c r="E85" s="17"/>
      <c r="F85" s="17"/>
      <c r="G85" s="81"/>
    </row>
    <row r="86" spans="1:7" s="5" customFormat="1" x14ac:dyDescent="0.2">
      <c r="A86" s="17"/>
      <c r="B86" s="15"/>
      <c r="C86" s="15"/>
      <c r="D86" s="17"/>
      <c r="E86" s="17"/>
      <c r="F86" s="17"/>
      <c r="G86" s="81"/>
    </row>
    <row r="87" spans="1:7" s="5" customFormat="1" x14ac:dyDescent="0.2">
      <c r="A87" s="17"/>
      <c r="B87" s="15"/>
      <c r="C87" s="15"/>
      <c r="D87" s="17"/>
      <c r="E87" s="17"/>
      <c r="F87" s="17"/>
      <c r="G87" s="81"/>
    </row>
    <row r="88" spans="1:7" s="5" customFormat="1" x14ac:dyDescent="0.2">
      <c r="A88" s="17"/>
      <c r="B88" s="15"/>
      <c r="C88" s="15"/>
      <c r="D88" s="17"/>
      <c r="E88" s="17"/>
      <c r="F88" s="17"/>
      <c r="G88" s="81"/>
    </row>
    <row r="89" spans="1:7" s="5" customFormat="1" x14ac:dyDescent="0.2">
      <c r="A89" s="17"/>
      <c r="B89" s="15"/>
      <c r="C89" s="15"/>
      <c r="D89" s="17"/>
      <c r="E89" s="17"/>
      <c r="F89" s="17"/>
      <c r="G89" s="81"/>
    </row>
    <row r="90" spans="1:7" s="5" customFormat="1" x14ac:dyDescent="0.2">
      <c r="A90" s="17"/>
      <c r="B90" s="15"/>
      <c r="C90" s="15"/>
      <c r="D90" s="17"/>
      <c r="E90" s="17"/>
      <c r="F90" s="17"/>
      <c r="G90" s="81"/>
    </row>
    <row r="91" spans="1:7" s="5" customFormat="1" x14ac:dyDescent="0.2">
      <c r="A91" s="17"/>
      <c r="B91" s="15"/>
      <c r="C91" s="15"/>
      <c r="D91" s="17"/>
      <c r="E91" s="17"/>
      <c r="F91" s="17"/>
      <c r="G91" s="81"/>
    </row>
    <row r="92" spans="1:7" s="5" customFormat="1" x14ac:dyDescent="0.2">
      <c r="A92" s="17"/>
      <c r="B92" s="15"/>
      <c r="C92" s="15"/>
      <c r="D92" s="17"/>
      <c r="E92" s="17"/>
      <c r="F92" s="17"/>
      <c r="G92" s="81"/>
    </row>
    <row r="93" spans="1:7" s="5" customFormat="1" x14ac:dyDescent="0.2">
      <c r="A93" s="17"/>
      <c r="B93" s="15"/>
      <c r="C93" s="15"/>
      <c r="D93" s="17"/>
      <c r="E93" s="17"/>
      <c r="F93" s="17"/>
      <c r="G93" s="81"/>
    </row>
    <row r="94" spans="1:7" s="5" customFormat="1" x14ac:dyDescent="0.2">
      <c r="A94" s="17"/>
      <c r="B94" s="15"/>
      <c r="C94" s="15"/>
      <c r="D94" s="17"/>
      <c r="E94" s="17"/>
      <c r="F94" s="17"/>
      <c r="G94" s="17"/>
    </row>
    <row r="95" spans="1:7" s="5" customFormat="1" x14ac:dyDescent="0.2">
      <c r="A95" s="17"/>
      <c r="B95" s="15"/>
      <c r="C95" s="15"/>
      <c r="D95" s="17"/>
      <c r="E95" s="17"/>
      <c r="F95" s="17"/>
      <c r="G95" s="17"/>
    </row>
    <row r="96" spans="1:7" s="5" customFormat="1" x14ac:dyDescent="0.2">
      <c r="A96" s="17"/>
      <c r="B96" s="15"/>
      <c r="C96" s="15"/>
      <c r="D96" s="17"/>
      <c r="E96" s="17"/>
      <c r="F96" s="17"/>
      <c r="G96" s="17"/>
    </row>
    <row r="97" spans="1:7" s="5" customFormat="1" x14ac:dyDescent="0.2">
      <c r="A97" s="17"/>
      <c r="B97" s="15"/>
      <c r="C97" s="15"/>
      <c r="D97" s="17"/>
      <c r="E97" s="17"/>
      <c r="F97" s="17"/>
      <c r="G97" s="17"/>
    </row>
    <row r="98" spans="1:7" s="5" customFormat="1" x14ac:dyDescent="0.2">
      <c r="A98" s="17"/>
      <c r="B98" s="15"/>
      <c r="C98" s="15"/>
      <c r="D98" s="17"/>
      <c r="E98" s="17"/>
      <c r="F98" s="17"/>
      <c r="G98" s="17"/>
    </row>
    <row r="99" spans="1:7" s="5" customFormat="1" x14ac:dyDescent="0.2">
      <c r="A99" s="17"/>
      <c r="B99" s="15"/>
      <c r="C99" s="15"/>
      <c r="D99" s="17"/>
      <c r="E99" s="17"/>
      <c r="F99" s="17"/>
      <c r="G99" s="17"/>
    </row>
    <row r="100" spans="1:7" s="5" customFormat="1" x14ac:dyDescent="0.2">
      <c r="A100" s="17"/>
      <c r="B100" s="15"/>
      <c r="C100" s="15"/>
      <c r="D100" s="17"/>
      <c r="E100" s="17"/>
      <c r="F100" s="17"/>
      <c r="G100" s="17"/>
    </row>
    <row r="101" spans="1:7" s="5" customFormat="1" x14ac:dyDescent="0.2">
      <c r="A101" s="17"/>
      <c r="B101" s="15"/>
      <c r="C101" s="15"/>
      <c r="D101" s="17"/>
      <c r="E101" s="17"/>
      <c r="F101" s="17"/>
      <c r="G101" s="17"/>
    </row>
    <row r="102" spans="1:7" s="5" customFormat="1" x14ac:dyDescent="0.2">
      <c r="A102" s="17"/>
      <c r="B102" s="15"/>
      <c r="C102" s="15"/>
      <c r="D102" s="17"/>
      <c r="E102" s="17"/>
      <c r="F102" s="17"/>
      <c r="G102" s="17"/>
    </row>
    <row r="103" spans="1:7" s="5" customFormat="1" x14ac:dyDescent="0.2">
      <c r="A103" s="17"/>
      <c r="B103" s="15"/>
      <c r="C103" s="15"/>
      <c r="D103" s="17"/>
      <c r="E103" s="17"/>
      <c r="F103" s="17"/>
      <c r="G103" s="17"/>
    </row>
    <row r="104" spans="1:7" s="5" customFormat="1" x14ac:dyDescent="0.2">
      <c r="A104" s="17"/>
      <c r="B104" s="15"/>
      <c r="C104" s="15"/>
      <c r="D104" s="17"/>
      <c r="E104" s="17"/>
      <c r="F104" s="17"/>
      <c r="G104" s="17"/>
    </row>
    <row r="105" spans="1:7" s="5" customFormat="1" x14ac:dyDescent="0.2">
      <c r="A105" s="17"/>
      <c r="B105" s="15"/>
      <c r="C105" s="15"/>
      <c r="D105" s="17"/>
      <c r="E105" s="17"/>
      <c r="F105" s="17"/>
      <c r="G105" s="17"/>
    </row>
    <row r="106" spans="1:7" s="5" customFormat="1" x14ac:dyDescent="0.2">
      <c r="A106" s="17"/>
      <c r="B106" s="15"/>
      <c r="C106" s="15"/>
      <c r="D106" s="17"/>
      <c r="E106" s="17"/>
      <c r="F106" s="17"/>
      <c r="G106" s="17"/>
    </row>
    <row r="107" spans="1:7" s="5" customFormat="1" x14ac:dyDescent="0.2">
      <c r="A107" s="17"/>
      <c r="B107" s="15"/>
      <c r="C107" s="15"/>
      <c r="D107" s="17"/>
      <c r="E107" s="17"/>
      <c r="F107" s="17"/>
      <c r="G107" s="17"/>
    </row>
    <row r="108" spans="1:7" s="5" customFormat="1" x14ac:dyDescent="0.2">
      <c r="A108" s="17"/>
      <c r="B108" s="15"/>
      <c r="C108" s="15"/>
      <c r="D108" s="17"/>
      <c r="E108" s="17"/>
      <c r="F108" s="17"/>
      <c r="G108" s="17"/>
    </row>
    <row r="109" spans="1:7" s="5" customFormat="1" x14ac:dyDescent="0.2">
      <c r="A109" s="17"/>
      <c r="B109" s="15"/>
      <c r="C109" s="15"/>
      <c r="D109" s="17"/>
      <c r="E109" s="17"/>
      <c r="F109" s="17"/>
      <c r="G109" s="17"/>
    </row>
    <row r="110" spans="1:7" s="5" customFormat="1" x14ac:dyDescent="0.2">
      <c r="A110" s="17"/>
      <c r="B110" s="15"/>
      <c r="C110" s="15"/>
      <c r="D110" s="17"/>
      <c r="E110" s="17"/>
      <c r="F110" s="17"/>
      <c r="G110" s="17"/>
    </row>
    <row r="111" spans="1:7" s="5" customFormat="1" x14ac:dyDescent="0.2">
      <c r="A111" s="17"/>
      <c r="B111" s="15"/>
      <c r="C111" s="15"/>
      <c r="D111" s="17"/>
      <c r="E111" s="17"/>
      <c r="F111" s="17"/>
      <c r="G111" s="17"/>
    </row>
    <row r="112" spans="1:7" s="5" customFormat="1" x14ac:dyDescent="0.2">
      <c r="A112" s="17"/>
      <c r="B112" s="15"/>
      <c r="C112" s="15"/>
      <c r="D112" s="17"/>
      <c r="E112" s="17"/>
      <c r="F112" s="17"/>
      <c r="G112" s="17"/>
    </row>
    <row r="113" spans="1:7" s="5" customFormat="1" x14ac:dyDescent="0.2">
      <c r="A113" s="17"/>
      <c r="B113" s="15"/>
      <c r="C113" s="15"/>
      <c r="D113" s="17"/>
      <c r="E113" s="17"/>
      <c r="F113" s="17"/>
      <c r="G113" s="17"/>
    </row>
    <row r="114" spans="1:7" s="5" customFormat="1" x14ac:dyDescent="0.2">
      <c r="A114" s="17"/>
      <c r="B114" s="15"/>
      <c r="C114" s="15"/>
      <c r="D114" s="17"/>
      <c r="E114" s="17"/>
      <c r="F114" s="17"/>
      <c r="G114" s="17"/>
    </row>
    <row r="115" spans="1:7" s="5" customFormat="1" x14ac:dyDescent="0.2">
      <c r="A115" s="17"/>
      <c r="B115" s="15"/>
      <c r="C115" s="15"/>
      <c r="D115" s="17"/>
      <c r="E115" s="17"/>
      <c r="F115" s="17"/>
      <c r="G115" s="17"/>
    </row>
    <row r="116" spans="1:7" s="5" customFormat="1" x14ac:dyDescent="0.2">
      <c r="A116" s="17"/>
      <c r="B116" s="15"/>
      <c r="C116" s="15"/>
      <c r="D116" s="17"/>
      <c r="E116" s="17"/>
      <c r="F116" s="17"/>
      <c r="G116" s="17"/>
    </row>
    <row r="117" spans="1:7" s="5" customFormat="1" x14ac:dyDescent="0.2">
      <c r="A117" s="17"/>
      <c r="B117" s="15"/>
      <c r="C117" s="15"/>
      <c r="D117" s="17"/>
      <c r="E117" s="17"/>
      <c r="F117" s="17"/>
      <c r="G117" s="17"/>
    </row>
    <row r="118" spans="1:7" s="5" customFormat="1" x14ac:dyDescent="0.2">
      <c r="A118" s="17"/>
      <c r="B118" s="15"/>
      <c r="C118" s="15"/>
      <c r="D118" s="17"/>
      <c r="E118" s="17"/>
      <c r="F118" s="17"/>
      <c r="G118" s="17"/>
    </row>
  </sheetData>
  <sheetProtection algorithmName="SHA-512" hashValue="mKX+0T/1smaTPsWcbEfsV2Rek9/paFnkfFp4zjeH48WsMkJA6b6bd6k0JFufwIo+HjaSQJUhKHjjedmb2mgviw==" saltValue="Vxy9BE/QgLiZDyQ7KiWOSw==" spinCount="100000" sheet="1" objects="1" scenarios="1" selectLockedCells="1" autoFilter="0"/>
  <autoFilter ref="A2:G69" xr:uid="{00000000-0001-0000-0B00-000000000000}"/>
  <mergeCells count="1">
    <mergeCell ref="B1:G1"/>
  </mergeCells>
  <phoneticPr fontId="1"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E4F12-69F7-4F01-A905-BB2A0DCC4DBD}">
  <dimension ref="A1:A3"/>
  <sheetViews>
    <sheetView workbookViewId="0">
      <selection activeCell="F21" sqref="F21"/>
    </sheetView>
  </sheetViews>
  <sheetFormatPr baseColWidth="10" defaultRowHeight="12.75" x14ac:dyDescent="0.2"/>
  <sheetData>
    <row r="1" spans="1:1" x14ac:dyDescent="0.2">
      <c r="A1" t="s">
        <v>350</v>
      </c>
    </row>
    <row r="2" spans="1:1" x14ac:dyDescent="0.2">
      <c r="A2" t="s">
        <v>2</v>
      </c>
    </row>
    <row r="3" spans="1:1" x14ac:dyDescent="0.2">
      <c r="A3" t="s">
        <v>3</v>
      </c>
    </row>
  </sheetData>
  <sheetProtection algorithmName="SHA-512" hashValue="xUp5C5/vd7tO6+O1Qd/FQXHVw4uSHk5ViWmWcVP76elmWdlPKxaMDsumTh1abjTjT6I+cNRiZ3MKa1vjbG7y3Q==" saltValue="k3dEENaVrG2a5bR2BCEU+A==" spinCount="100000" sheet="1" objects="1" scenarios="1" selectLockedCells="1" selectUnlockedCells="1"/>
  <dataValidations count="1">
    <dataValidation type="list" allowBlank="1" showInputMessage="1" showErrorMessage="1" sqref="A2:A3" xr:uid="{0C962A58-5B72-499C-99E7-9D562EE37338}">
      <formula1>$A$2:$A$3</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52DC9-C5C6-4FD3-A135-5CACE86EDB62}">
  <dimension ref="A1"/>
  <sheetViews>
    <sheetView workbookViewId="0"/>
  </sheetViews>
  <sheetFormatPr baseColWidth="10" defaultRowHeight="12.75" x14ac:dyDescent="0.2"/>
  <sheetData>
    <row r="1" spans="1:1" x14ac:dyDescent="0.2">
      <c r="A1">
        <f>Organisation!H17+Budget!H16+Dépenses!H19+Recettes!H14+Patrimoine!H18+Stocks!H12+Régies!H21+'Personnels budget'!H20+'Voyages d''études'!H20</f>
        <v>2308</v>
      </c>
    </row>
  </sheetData>
  <sheetProtection algorithmName="SHA-512" hashValue="GV1gywJL/hZLdcIF8kpARjQafY5BhBND1PphFOHbGQEQ1sW2nzroXj1xo7UD4p1sECbo/1nsp56jFfkXllhSSw==" saltValue="Ix7UOFy9GcWWhn8mbnsPA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16"/>
  <sheetViews>
    <sheetView zoomScaleNormal="100" workbookViewId="0">
      <selection activeCell="B3" sqref="B3"/>
    </sheetView>
  </sheetViews>
  <sheetFormatPr baseColWidth="10" defaultColWidth="11.42578125" defaultRowHeight="20.25" x14ac:dyDescent="0.3"/>
  <cols>
    <col min="1" max="1" width="11.42578125" style="12"/>
    <col min="2" max="2" width="35.85546875" style="12" bestFit="1" customWidth="1"/>
    <col min="3" max="5" width="25.7109375" style="12" customWidth="1"/>
    <col min="6" max="6" width="28.85546875" style="12" bestFit="1" customWidth="1"/>
    <col min="7" max="16384" width="11.42578125" style="12"/>
  </cols>
  <sheetData>
    <row r="2" spans="2:6" ht="21" thickBot="1" x14ac:dyDescent="0.35"/>
    <row r="3" spans="2:6" s="13" customFormat="1" ht="61.5" thickBot="1" x14ac:dyDescent="0.25">
      <c r="B3" s="47" t="s">
        <v>141</v>
      </c>
      <c r="C3" s="47" t="s">
        <v>142</v>
      </c>
      <c r="D3" s="82" t="s">
        <v>292</v>
      </c>
      <c r="E3" s="112" t="s">
        <v>143</v>
      </c>
      <c r="F3" s="113" t="s">
        <v>351</v>
      </c>
    </row>
    <row r="4" spans="2:6" ht="21" thickBot="1" x14ac:dyDescent="0.35">
      <c r="B4" s="48" t="s">
        <v>40</v>
      </c>
      <c r="C4" s="49">
        <v>10</v>
      </c>
      <c r="D4" s="83">
        <f>Organisation!$B$16</f>
        <v>0</v>
      </c>
      <c r="E4" s="114">
        <f>Organisation!$B$15</f>
        <v>10</v>
      </c>
      <c r="F4" s="111" t="str">
        <f>Organisation!B17</f>
        <v>RISQUE AGGRAVE</v>
      </c>
    </row>
    <row r="5" spans="2:6" ht="21" thickBot="1" x14ac:dyDescent="0.35">
      <c r="B5" s="48" t="s">
        <v>41</v>
      </c>
      <c r="C5" s="49">
        <v>10</v>
      </c>
      <c r="D5" s="83">
        <f>Budget!$B$15</f>
        <v>0</v>
      </c>
      <c r="E5" s="114">
        <f>Budget!$B$14</f>
        <v>10</v>
      </c>
      <c r="F5" s="111" t="str">
        <f>Budget!B16</f>
        <v>RISQUE AGGRAVE</v>
      </c>
    </row>
    <row r="6" spans="2:6" ht="21" thickBot="1" x14ac:dyDescent="0.35">
      <c r="B6" s="48" t="s">
        <v>42</v>
      </c>
      <c r="C6" s="49">
        <v>13</v>
      </c>
      <c r="D6" s="83">
        <f>Dépenses!$B$18</f>
        <v>0</v>
      </c>
      <c r="E6" s="114">
        <f>Dépenses!$B$17</f>
        <v>13</v>
      </c>
      <c r="F6" s="111" t="str">
        <f>Dépenses!B19</f>
        <v>RISQUE AGGRAVE</v>
      </c>
    </row>
    <row r="7" spans="2:6" ht="21" thickBot="1" x14ac:dyDescent="0.35">
      <c r="B7" s="48" t="s">
        <v>43</v>
      </c>
      <c r="C7" s="49">
        <v>8</v>
      </c>
      <c r="D7" s="83">
        <f>Recettes!$B$13</f>
        <v>0</v>
      </c>
      <c r="E7" s="114">
        <f>Recettes!$B$12</f>
        <v>8</v>
      </c>
      <c r="F7" s="111" t="str">
        <f>Recettes!B14</f>
        <v>RISQUE AGGRAVE</v>
      </c>
    </row>
    <row r="8" spans="2:6" ht="21" thickBot="1" x14ac:dyDescent="0.35">
      <c r="B8" s="48" t="s">
        <v>44</v>
      </c>
      <c r="C8" s="49">
        <v>12</v>
      </c>
      <c r="D8" s="83">
        <f>Patrimoine!$B$17</f>
        <v>0</v>
      </c>
      <c r="E8" s="114">
        <f>Patrimoine!$B$16</f>
        <v>12</v>
      </c>
      <c r="F8" s="111" t="str">
        <f>Patrimoine!B18</f>
        <v>RISQUE AGGRAVE</v>
      </c>
    </row>
    <row r="9" spans="2:6" ht="21" thickBot="1" x14ac:dyDescent="0.35">
      <c r="B9" s="48" t="s">
        <v>45</v>
      </c>
      <c r="C9" s="49">
        <v>8</v>
      </c>
      <c r="D9" s="83">
        <f>Stocks!$B$11</f>
        <v>0</v>
      </c>
      <c r="E9" s="114">
        <f>Stocks!$B$10</f>
        <v>8</v>
      </c>
      <c r="F9" s="111" t="str">
        <f>Stocks!B12</f>
        <v>RISQUE AGGRAVE</v>
      </c>
    </row>
    <row r="10" spans="2:6" ht="21" thickBot="1" x14ac:dyDescent="0.35">
      <c r="B10" s="48" t="s">
        <v>46</v>
      </c>
      <c r="C10" s="49">
        <v>15</v>
      </c>
      <c r="D10" s="83">
        <f>Régies!$B$20</f>
        <v>0</v>
      </c>
      <c r="E10" s="114">
        <f>Régies!$B$19</f>
        <v>15</v>
      </c>
      <c r="F10" s="111" t="str">
        <f>Régies!B21</f>
        <v>RISQUE AGGRAVE</v>
      </c>
    </row>
    <row r="11" spans="2:6" ht="21" thickBot="1" x14ac:dyDescent="0.35">
      <c r="B11" s="48" t="s">
        <v>113</v>
      </c>
      <c r="C11" s="49">
        <v>14</v>
      </c>
      <c r="D11" s="83">
        <f>'Personnels budget'!$B$19</f>
        <v>0</v>
      </c>
      <c r="E11" s="114">
        <f>'Personnels budget'!$B$18</f>
        <v>14</v>
      </c>
      <c r="F11" s="111" t="str">
        <f>'Personnels budget'!B20</f>
        <v>RISQUE AGGRAVE</v>
      </c>
    </row>
    <row r="12" spans="2:6" ht="21" thickBot="1" x14ac:dyDescent="0.35">
      <c r="B12" s="48" t="s">
        <v>96</v>
      </c>
      <c r="C12" s="49">
        <v>13</v>
      </c>
      <c r="D12" s="83">
        <f>'Voyages d''études'!$B$19</f>
        <v>0</v>
      </c>
      <c r="E12" s="114">
        <f>'Voyages d''études'!$B$18</f>
        <v>13</v>
      </c>
      <c r="F12" s="111" t="str">
        <f>'Personnels budget'!B20</f>
        <v>RISQUE AGGRAVE</v>
      </c>
    </row>
    <row r="13" spans="2:6" ht="21" thickBot="1" x14ac:dyDescent="0.35">
      <c r="B13" s="50" t="s">
        <v>144</v>
      </c>
      <c r="C13" s="51">
        <f>SUM(C4:C12)</f>
        <v>103</v>
      </c>
      <c r="D13" s="84">
        <f>SUM(D4:D12)</f>
        <v>0</v>
      </c>
      <c r="E13" s="115">
        <f>SUM(E4:E12)</f>
        <v>103</v>
      </c>
      <c r="F13" s="111" t="str">
        <f>IF(Feuil2!A1&gt;=50,"RISQUE AGGRAVE",IF(Feuil2!A1=0,"RISQUE MAITRISE","RISQUE MODERE"))</f>
        <v>RISQUE AGGRAVE</v>
      </c>
    </row>
    <row r="15" spans="2:6" ht="81.75" thickBot="1" x14ac:dyDescent="0.35">
      <c r="D15" s="109" t="s">
        <v>352</v>
      </c>
      <c r="E15" s="109" t="s">
        <v>353</v>
      </c>
    </row>
    <row r="16" spans="2:6" ht="21" thickBot="1" x14ac:dyDescent="0.35">
      <c r="B16" s="46" t="s">
        <v>140</v>
      </c>
      <c r="C16" s="110">
        <v>52</v>
      </c>
      <c r="D16" s="125">
        <f>'Organigramme fonctionnel'!B71</f>
        <v>52</v>
      </c>
      <c r="E16" s="125">
        <f>'Organigramme fonctionnel'!C71</f>
        <v>52</v>
      </c>
    </row>
  </sheetData>
  <sheetProtection algorithmName="SHA-512" hashValue="AXLUUX1/LjDvxfUhq9ZzX/dA2QMTv4h6aSM3uG4ZcOZwOYHXK6903LV8LI4C5PlmMXtifTSRnZOhqnI0G5Aq0g==" saltValue="lXacW39DOuVCWkMopKcr8A==" spinCount="100000" sheet="1" objects="1" scenarios="1" selectLockedCells="1" selectUnlockedCells="1"/>
  <phoneticPr fontId="1" type="noConversion"/>
  <conditionalFormatting sqref="F4:F13">
    <cfRule type="containsText" dxfId="123" priority="1" operator="containsText" text="MODERE">
      <formula>NOT(ISERROR(SEARCH("MODERE",F4)))</formula>
    </cfRule>
    <cfRule type="containsText" dxfId="122" priority="2" operator="containsText" text="AGGRAVE">
      <formula>NOT(ISERROR(SEARCH("AGGRAVE",F4)))</formula>
    </cfRule>
    <cfRule type="containsText" dxfId="121" priority="3" operator="containsText" text="MAITRISE">
      <formula>NOT(ISERROR(SEARCH("MAITRISE",F4)))</formula>
    </cfRule>
  </conditionalFormatting>
  <pageMargins left="0.78740157499999996" right="0.78740157499999996" top="0.984251969" bottom="0.984251969" header="0.4921259845" footer="0.492125984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H28"/>
  <sheetViews>
    <sheetView tabSelected="1" zoomScaleNormal="100" workbookViewId="0">
      <selection activeCell="B3" sqref="B3"/>
    </sheetView>
  </sheetViews>
  <sheetFormatPr baseColWidth="10" defaultColWidth="11.42578125" defaultRowHeight="15.75" x14ac:dyDescent="0.25"/>
  <cols>
    <col min="1" max="1" width="70.7109375" style="17" customWidth="1"/>
    <col min="2" max="2" width="21.7109375" style="4" bestFit="1" customWidth="1"/>
    <col min="3" max="3" width="5.28515625" style="2" hidden="1" customWidth="1"/>
    <col min="4" max="4" width="6.140625" style="2" hidden="1" customWidth="1"/>
    <col min="5" max="5" width="28.85546875" style="4" bestFit="1" customWidth="1"/>
    <col min="6" max="6" width="46.42578125" style="18" bestFit="1" customWidth="1"/>
    <col min="7" max="7" width="50.7109375" style="17" customWidth="1"/>
    <col min="8" max="8" width="0" style="1" hidden="1" customWidth="1"/>
    <col min="9" max="16384" width="11.42578125" style="1"/>
  </cols>
  <sheetData>
    <row r="1" spans="1:8" s="11" customFormat="1" ht="37.5" x14ac:dyDescent="0.2">
      <c r="A1" s="61" t="s">
        <v>102</v>
      </c>
      <c r="B1" s="61" t="s">
        <v>290</v>
      </c>
      <c r="C1" s="20" t="s">
        <v>2</v>
      </c>
      <c r="D1" s="20" t="s">
        <v>3</v>
      </c>
      <c r="E1" s="20" t="s">
        <v>54</v>
      </c>
      <c r="F1" s="21" t="s">
        <v>150</v>
      </c>
      <c r="G1" s="61" t="s">
        <v>151</v>
      </c>
    </row>
    <row r="2" spans="1:8" x14ac:dyDescent="0.25">
      <c r="A2" s="57" t="s">
        <v>1</v>
      </c>
      <c r="B2" s="63"/>
      <c r="C2" s="41"/>
      <c r="D2" s="41"/>
      <c r="E2" s="33"/>
      <c r="F2" s="34"/>
      <c r="G2" s="60"/>
    </row>
    <row r="3" spans="1:8" x14ac:dyDescent="0.25">
      <c r="A3" s="40" t="s">
        <v>0</v>
      </c>
      <c r="B3" s="103" t="s">
        <v>3</v>
      </c>
      <c r="C3" s="42"/>
      <c r="D3" s="43"/>
      <c r="E3" s="22" t="s">
        <v>52</v>
      </c>
      <c r="F3" s="22" t="s">
        <v>154</v>
      </c>
      <c r="G3" s="104"/>
      <c r="H3" s="1">
        <f>IF(B3="OUI",0,50)</f>
        <v>50</v>
      </c>
    </row>
    <row r="4" spans="1:8" ht="31.5" x14ac:dyDescent="0.25">
      <c r="A4" s="40" t="s">
        <v>286</v>
      </c>
      <c r="B4" s="103" t="s">
        <v>3</v>
      </c>
      <c r="C4" s="42"/>
      <c r="D4" s="43"/>
      <c r="E4" s="22" t="s">
        <v>81</v>
      </c>
      <c r="F4" s="22" t="s">
        <v>155</v>
      </c>
      <c r="G4" s="104"/>
      <c r="H4" s="1">
        <f>IF(B4="OUI",0,50)</f>
        <v>50</v>
      </c>
    </row>
    <row r="5" spans="1:8" x14ac:dyDescent="0.25">
      <c r="A5" s="57" t="s">
        <v>4</v>
      </c>
      <c r="B5" s="33"/>
      <c r="C5" s="41"/>
      <c r="D5" s="41"/>
      <c r="E5" s="33"/>
      <c r="F5" s="33"/>
      <c r="G5" s="60"/>
      <c r="H5" s="123"/>
    </row>
    <row r="6" spans="1:8" ht="31.5" x14ac:dyDescent="0.25">
      <c r="A6" s="40" t="s">
        <v>237</v>
      </c>
      <c r="B6" s="103" t="s">
        <v>3</v>
      </c>
      <c r="C6" s="42"/>
      <c r="D6" s="31"/>
      <c r="E6" s="22" t="s">
        <v>53</v>
      </c>
      <c r="F6" s="22"/>
      <c r="G6" s="104"/>
      <c r="H6" s="1">
        <f t="shared" ref="H4:H14" si="0">IF(B6="OUI",0,1)</f>
        <v>1</v>
      </c>
    </row>
    <row r="7" spans="1:8" x14ac:dyDescent="0.25">
      <c r="A7" s="40" t="s">
        <v>5</v>
      </c>
      <c r="B7" s="103" t="s">
        <v>3</v>
      </c>
      <c r="C7" s="42"/>
      <c r="D7" s="31"/>
      <c r="E7" s="22" t="s">
        <v>53</v>
      </c>
      <c r="F7" s="22"/>
      <c r="G7" s="104"/>
      <c r="H7" s="1">
        <f t="shared" si="0"/>
        <v>1</v>
      </c>
    </row>
    <row r="8" spans="1:8" x14ac:dyDescent="0.25">
      <c r="A8" s="40" t="s">
        <v>145</v>
      </c>
      <c r="B8" s="103" t="s">
        <v>3</v>
      </c>
      <c r="C8" s="42"/>
      <c r="D8" s="31"/>
      <c r="E8" s="22" t="s">
        <v>53</v>
      </c>
      <c r="F8" s="22"/>
      <c r="G8" s="104"/>
      <c r="H8" s="1">
        <f t="shared" si="0"/>
        <v>1</v>
      </c>
    </row>
    <row r="9" spans="1:8" ht="31.5" x14ac:dyDescent="0.25">
      <c r="A9" s="40" t="s">
        <v>6</v>
      </c>
      <c r="B9" s="103" t="s">
        <v>3</v>
      </c>
      <c r="C9" s="42"/>
      <c r="D9" s="31"/>
      <c r="E9" s="22" t="s">
        <v>53</v>
      </c>
      <c r="F9" s="22"/>
      <c r="G9" s="104"/>
      <c r="H9" s="1">
        <f t="shared" si="0"/>
        <v>1</v>
      </c>
    </row>
    <row r="10" spans="1:8" s="5" customFormat="1" x14ac:dyDescent="0.25">
      <c r="A10" s="57" t="s">
        <v>84</v>
      </c>
      <c r="B10" s="33"/>
      <c r="C10" s="33"/>
      <c r="D10" s="33"/>
      <c r="E10" s="33"/>
      <c r="F10" s="33"/>
      <c r="G10" s="60"/>
      <c r="H10" s="123"/>
    </row>
    <row r="11" spans="1:8" s="5" customFormat="1" x14ac:dyDescent="0.25">
      <c r="A11" s="40" t="s">
        <v>85</v>
      </c>
      <c r="B11" s="103" t="s">
        <v>3</v>
      </c>
      <c r="C11" s="44"/>
      <c r="D11" s="45"/>
      <c r="E11" s="22" t="s">
        <v>53</v>
      </c>
      <c r="F11" s="22"/>
      <c r="G11" s="104"/>
      <c r="H11" s="1">
        <f t="shared" si="0"/>
        <v>1</v>
      </c>
    </row>
    <row r="12" spans="1:8" s="5" customFormat="1" ht="31.5" x14ac:dyDescent="0.25">
      <c r="A12" s="40" t="s">
        <v>82</v>
      </c>
      <c r="B12" s="103" t="s">
        <v>3</v>
      </c>
      <c r="C12" s="44"/>
      <c r="D12" s="45"/>
      <c r="E12" s="22" t="s">
        <v>53</v>
      </c>
      <c r="F12" s="22" t="s">
        <v>153</v>
      </c>
      <c r="G12" s="104"/>
      <c r="H12" s="1">
        <f t="shared" si="0"/>
        <v>1</v>
      </c>
    </row>
    <row r="13" spans="1:8" s="5" customFormat="1" ht="31.5" x14ac:dyDescent="0.25">
      <c r="A13" s="53" t="s">
        <v>119</v>
      </c>
      <c r="B13" s="103" t="s">
        <v>3</v>
      </c>
      <c r="C13" s="44"/>
      <c r="D13" s="45"/>
      <c r="E13" s="22" t="s">
        <v>152</v>
      </c>
      <c r="F13" s="22"/>
      <c r="G13" s="104"/>
      <c r="H13" s="1">
        <f t="shared" si="0"/>
        <v>1</v>
      </c>
    </row>
    <row r="14" spans="1:8" s="5" customFormat="1" ht="16.5" thickBot="1" x14ac:dyDescent="0.3">
      <c r="A14" s="40" t="s">
        <v>83</v>
      </c>
      <c r="B14" s="103" t="s">
        <v>3</v>
      </c>
      <c r="C14" s="44"/>
      <c r="D14" s="45"/>
      <c r="E14" s="22" t="s">
        <v>53</v>
      </c>
      <c r="F14" s="22"/>
      <c r="G14" s="104"/>
      <c r="H14" s="1">
        <f t="shared" si="0"/>
        <v>1</v>
      </c>
    </row>
    <row r="15" spans="1:8" s="6" customFormat="1" hidden="1" x14ac:dyDescent="0.25">
      <c r="A15" s="71" t="s">
        <v>293</v>
      </c>
      <c r="B15" s="68">
        <f>COUNTIF($B$3:$B$14,"NON")</f>
        <v>10</v>
      </c>
      <c r="C15" s="10"/>
      <c r="D15" s="10"/>
      <c r="E15" s="10"/>
      <c r="F15" s="2"/>
      <c r="G15" s="67"/>
    </row>
    <row r="16" spans="1:8" s="5" customFormat="1" hidden="1" x14ac:dyDescent="0.25">
      <c r="A16" s="71" t="s">
        <v>294</v>
      </c>
      <c r="B16" s="68">
        <f>COUNTIF($B$3:$B$14,"OUI")</f>
        <v>0</v>
      </c>
      <c r="C16" s="4"/>
      <c r="D16" s="4"/>
      <c r="E16" s="4"/>
      <c r="F16" s="2"/>
      <c r="G16" s="17"/>
    </row>
    <row r="17" spans="1:8" s="5" customFormat="1" ht="16.5" thickBot="1" x14ac:dyDescent="0.3">
      <c r="A17" s="120" t="s">
        <v>356</v>
      </c>
      <c r="B17" s="122" t="str">
        <f>IF(H17&gt;=50,"RISQUE AGGRAVE",IF(H17=0,"RISQUE MAITRISE","RISQUE MODERE"))</f>
        <v>RISQUE AGGRAVE</v>
      </c>
      <c r="C17" s="4"/>
      <c r="D17" s="4"/>
      <c r="E17" s="4"/>
      <c r="F17" s="2"/>
      <c r="G17" s="17"/>
      <c r="H17" s="5">
        <f>SUM(H3:H14)</f>
        <v>108</v>
      </c>
    </row>
    <row r="18" spans="1:8" x14ac:dyDescent="0.25">
      <c r="F18" s="2"/>
    </row>
    <row r="19" spans="1:8" x14ac:dyDescent="0.25">
      <c r="F19" s="2"/>
    </row>
    <row r="20" spans="1:8" x14ac:dyDescent="0.25">
      <c r="F20" s="2"/>
    </row>
    <row r="21" spans="1:8" x14ac:dyDescent="0.25">
      <c r="F21" s="2"/>
    </row>
    <row r="22" spans="1:8" x14ac:dyDescent="0.25">
      <c r="F22" s="2"/>
    </row>
    <row r="23" spans="1:8" x14ac:dyDescent="0.25">
      <c r="F23" s="2"/>
    </row>
    <row r="24" spans="1:8" x14ac:dyDescent="0.25">
      <c r="F24" s="2"/>
    </row>
    <row r="25" spans="1:8" x14ac:dyDescent="0.25">
      <c r="F25" s="2"/>
    </row>
    <row r="26" spans="1:8" x14ac:dyDescent="0.25">
      <c r="F26" s="2"/>
    </row>
    <row r="27" spans="1:8" x14ac:dyDescent="0.25">
      <c r="F27" s="2"/>
    </row>
    <row r="28" spans="1:8" x14ac:dyDescent="0.25">
      <c r="F28" s="2"/>
    </row>
  </sheetData>
  <sheetProtection algorithmName="SHA-512" hashValue="utxg+zwvUMat08ZEXYCCcEGUMVLhMKTkQgRyGS3vqpuy/IcibXSaXoZRJk/bMCszW8TRoHaoDREgEBg1cMEhLA==" saltValue="kM/uge1x5sWohpMLwO5smA==" spinCount="100000" sheet="1" objects="1" scenarios="1" selectLockedCells="1"/>
  <phoneticPr fontId="1" type="noConversion"/>
  <conditionalFormatting sqref="B3">
    <cfRule type="cellIs" dxfId="120" priority="12" operator="equal">
      <formula>"NON"</formula>
    </cfRule>
    <cfRule type="cellIs" dxfId="119" priority="13" operator="equal">
      <formula>"OUI"</formula>
    </cfRule>
  </conditionalFormatting>
  <conditionalFormatting sqref="B4">
    <cfRule type="cellIs" dxfId="118" priority="10" operator="equal">
      <formula>"NON"</formula>
    </cfRule>
    <cfRule type="cellIs" dxfId="117" priority="11" operator="equal">
      <formula>"OUI"</formula>
    </cfRule>
  </conditionalFormatting>
  <conditionalFormatting sqref="B6">
    <cfRule type="cellIs" dxfId="116" priority="8" operator="equal">
      <formula>"NON"</formula>
    </cfRule>
    <cfRule type="cellIs" dxfId="115" priority="9" operator="equal">
      <formula>"OUI"</formula>
    </cfRule>
  </conditionalFormatting>
  <conditionalFormatting sqref="B7:B9">
    <cfRule type="cellIs" dxfId="114" priority="6" operator="equal">
      <formula>"NON"</formula>
    </cfRule>
    <cfRule type="cellIs" dxfId="113" priority="7" operator="equal">
      <formula>"OUI"</formula>
    </cfRule>
  </conditionalFormatting>
  <conditionalFormatting sqref="B11:B14">
    <cfRule type="cellIs" dxfId="112" priority="4" operator="equal">
      <formula>"NON"</formula>
    </cfRule>
    <cfRule type="cellIs" dxfId="111" priority="5" operator="equal">
      <formula>"OUI"</formula>
    </cfRule>
  </conditionalFormatting>
  <conditionalFormatting sqref="B17">
    <cfRule type="containsText" dxfId="110" priority="1" operator="containsText" text="MAITRISE">
      <formula>NOT(ISERROR(SEARCH("MAITRISE",B17)))</formula>
    </cfRule>
    <cfRule type="containsText" dxfId="109" priority="2" operator="containsText" text="MODERE">
      <formula>NOT(ISERROR(SEARCH("MODERE",B17)))</formula>
    </cfRule>
    <cfRule type="containsText" dxfId="108" priority="3" operator="containsText" text="AGGRAVE">
      <formula>NOT(ISERROR(SEARCH("AGGRAVE",B17)))</formula>
    </cfRule>
  </conditionalFormatting>
  <pageMargins left="0.78740157499999996" right="0.78740157499999996" top="0.984251969" bottom="0.984251969" header="0.4921259845" footer="0.4921259845"/>
  <pageSetup paperSize="9" scale="82"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13C3313-A87D-46CE-8753-CB833ACE8DB3}">
          <x14:formula1>
            <xm:f>Feuil1!$A$2:$A$3</xm:f>
          </x14:formula1>
          <xm:sqref>B3:B4 B6:B9 B11:B14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H18"/>
  <sheetViews>
    <sheetView zoomScaleNormal="100" workbookViewId="0">
      <selection activeCell="B3" sqref="B3"/>
    </sheetView>
  </sheetViews>
  <sheetFormatPr baseColWidth="10" defaultColWidth="11.42578125" defaultRowHeight="15.75" x14ac:dyDescent="0.25"/>
  <cols>
    <col min="1" max="1" width="70.7109375" style="17" customWidth="1"/>
    <col min="2" max="2" width="21.7109375" style="4" bestFit="1" customWidth="1"/>
    <col min="3" max="3" width="5.140625" style="2" hidden="1" customWidth="1"/>
    <col min="4" max="4" width="6.140625" style="2" hidden="1" customWidth="1"/>
    <col min="5" max="5" width="26.85546875" style="15" bestFit="1" customWidth="1"/>
    <col min="6" max="6" width="45.5703125" style="18" bestFit="1" customWidth="1"/>
    <col min="7" max="7" width="50.7109375" style="17" customWidth="1"/>
    <col min="8" max="8" width="0" style="1" hidden="1" customWidth="1"/>
    <col min="9" max="16384" width="11.42578125" style="1"/>
  </cols>
  <sheetData>
    <row r="1" spans="1:8" s="5" customFormat="1" ht="56.25" x14ac:dyDescent="0.2">
      <c r="A1" s="61" t="s">
        <v>97</v>
      </c>
      <c r="B1" s="61" t="s">
        <v>290</v>
      </c>
      <c r="C1" s="20" t="s">
        <v>2</v>
      </c>
      <c r="D1" s="20" t="s">
        <v>3</v>
      </c>
      <c r="E1" s="62" t="s">
        <v>54</v>
      </c>
      <c r="F1" s="21" t="s">
        <v>150</v>
      </c>
      <c r="G1" s="61" t="s">
        <v>151</v>
      </c>
    </row>
    <row r="2" spans="1:8" x14ac:dyDescent="0.25">
      <c r="A2" s="57" t="s">
        <v>7</v>
      </c>
      <c r="B2" s="63"/>
      <c r="C2" s="41"/>
      <c r="D2" s="41"/>
      <c r="E2" s="34"/>
      <c r="F2" s="34"/>
      <c r="G2" s="60"/>
    </row>
    <row r="3" spans="1:8" s="5" customFormat="1" ht="31.5" x14ac:dyDescent="0.2">
      <c r="A3" s="40" t="s">
        <v>8</v>
      </c>
      <c r="B3" s="103" t="s">
        <v>3</v>
      </c>
      <c r="C3" s="23"/>
      <c r="D3" s="36"/>
      <c r="E3" s="25" t="s">
        <v>156</v>
      </c>
      <c r="F3" s="25" t="s">
        <v>157</v>
      </c>
      <c r="G3" s="104"/>
      <c r="H3" s="5">
        <f>IF(B3="OUI",0,1)</f>
        <v>1</v>
      </c>
    </row>
    <row r="4" spans="1:8" s="5" customFormat="1" x14ac:dyDescent="0.2">
      <c r="A4" s="40" t="s">
        <v>78</v>
      </c>
      <c r="B4" s="103" t="s">
        <v>3</v>
      </c>
      <c r="C4" s="23"/>
      <c r="D4" s="37"/>
      <c r="E4" s="38" t="s">
        <v>79</v>
      </c>
      <c r="F4" s="25" t="s">
        <v>158</v>
      </c>
      <c r="G4" s="104"/>
      <c r="H4" s="5">
        <f t="shared" ref="H4:H15" si="0">IF(B4="OUI",0,1)</f>
        <v>1</v>
      </c>
    </row>
    <row r="5" spans="1:8" s="5" customFormat="1" x14ac:dyDescent="0.2">
      <c r="A5" s="40" t="s">
        <v>103</v>
      </c>
      <c r="B5" s="103" t="s">
        <v>3</v>
      </c>
      <c r="C5" s="23"/>
      <c r="D5" s="39"/>
      <c r="E5" s="38" t="s">
        <v>238</v>
      </c>
      <c r="F5" s="25" t="s">
        <v>159</v>
      </c>
      <c r="G5" s="104"/>
      <c r="H5" s="5">
        <f>IF(B5="OUI",0,50)</f>
        <v>50</v>
      </c>
    </row>
    <row r="6" spans="1:8" s="5" customFormat="1" ht="31.5" x14ac:dyDescent="0.2">
      <c r="A6" s="40" t="s">
        <v>9</v>
      </c>
      <c r="B6" s="103" t="s">
        <v>3</v>
      </c>
      <c r="C6" s="23"/>
      <c r="D6" s="37"/>
      <c r="E6" s="38" t="s">
        <v>55</v>
      </c>
      <c r="F6" s="25" t="s">
        <v>161</v>
      </c>
      <c r="G6" s="104"/>
      <c r="H6" s="5">
        <f t="shared" si="0"/>
        <v>1</v>
      </c>
    </row>
    <row r="7" spans="1:8" s="5" customFormat="1" ht="47.25" x14ac:dyDescent="0.2">
      <c r="A7" s="40" t="s">
        <v>164</v>
      </c>
      <c r="B7" s="103" t="s">
        <v>3</v>
      </c>
      <c r="C7" s="23"/>
      <c r="D7" s="39"/>
      <c r="E7" s="38" t="s">
        <v>165</v>
      </c>
      <c r="F7" s="25" t="s">
        <v>160</v>
      </c>
      <c r="G7" s="104"/>
      <c r="H7" s="5">
        <f>IF(B7="OUI",0,50)</f>
        <v>50</v>
      </c>
    </row>
    <row r="8" spans="1:8" s="5" customFormat="1" x14ac:dyDescent="0.2">
      <c r="A8" s="57" t="s">
        <v>10</v>
      </c>
      <c r="B8" s="63"/>
      <c r="C8" s="32"/>
      <c r="D8" s="32"/>
      <c r="E8" s="34"/>
      <c r="F8" s="34"/>
      <c r="G8" s="60"/>
      <c r="H8" s="124"/>
    </row>
    <row r="9" spans="1:8" s="5" customFormat="1" ht="31.5" x14ac:dyDescent="0.2">
      <c r="A9" s="40" t="s">
        <v>239</v>
      </c>
      <c r="B9" s="103" t="s">
        <v>3</v>
      </c>
      <c r="C9" s="23"/>
      <c r="D9" s="36"/>
      <c r="E9" s="25" t="s">
        <v>53</v>
      </c>
      <c r="F9" s="25"/>
      <c r="G9" s="104"/>
      <c r="H9" s="5">
        <f t="shared" si="0"/>
        <v>1</v>
      </c>
    </row>
    <row r="10" spans="1:8" s="5" customFormat="1" ht="31.5" x14ac:dyDescent="0.2">
      <c r="A10" s="40" t="s">
        <v>21</v>
      </c>
      <c r="B10" s="103" t="s">
        <v>3</v>
      </c>
      <c r="C10" s="23"/>
      <c r="D10" s="36"/>
      <c r="E10" s="25" t="s">
        <v>240</v>
      </c>
      <c r="F10" s="25" t="s">
        <v>162</v>
      </c>
      <c r="G10" s="104"/>
      <c r="H10" s="5">
        <f t="shared" si="0"/>
        <v>1</v>
      </c>
    </row>
    <row r="11" spans="1:8" s="5" customFormat="1" x14ac:dyDescent="0.2">
      <c r="A11" s="40" t="s">
        <v>11</v>
      </c>
      <c r="B11" s="103" t="s">
        <v>3</v>
      </c>
      <c r="C11" s="23"/>
      <c r="D11" s="36"/>
      <c r="E11" s="25" t="s">
        <v>53</v>
      </c>
      <c r="F11" s="25"/>
      <c r="G11" s="104"/>
      <c r="H11" s="5">
        <f t="shared" si="0"/>
        <v>1</v>
      </c>
    </row>
    <row r="12" spans="1:8" s="5" customFormat="1" ht="31.5" x14ac:dyDescent="0.2">
      <c r="A12" s="40" t="s">
        <v>12</v>
      </c>
      <c r="B12" s="103" t="s">
        <v>3</v>
      </c>
      <c r="C12" s="23"/>
      <c r="D12" s="36"/>
      <c r="E12" s="25" t="s">
        <v>241</v>
      </c>
      <c r="F12" s="25" t="s">
        <v>162</v>
      </c>
      <c r="G12" s="104"/>
      <c r="H12" s="5">
        <f t="shared" si="0"/>
        <v>1</v>
      </c>
    </row>
    <row r="13" spans="1:8" s="5" customFormat="1" ht="16.5" thickBot="1" x14ac:dyDescent="0.25">
      <c r="A13" s="40" t="s">
        <v>13</v>
      </c>
      <c r="B13" s="103" t="s">
        <v>3</v>
      </c>
      <c r="C13" s="23"/>
      <c r="D13" s="36"/>
      <c r="E13" s="25" t="s">
        <v>56</v>
      </c>
      <c r="F13" s="25" t="s">
        <v>163</v>
      </c>
      <c r="G13" s="104"/>
      <c r="H13" s="5">
        <f>IF(B13="OUI",0,1)</f>
        <v>1</v>
      </c>
    </row>
    <row r="14" spans="1:8" hidden="1" x14ac:dyDescent="0.25">
      <c r="A14" s="71" t="s">
        <v>293</v>
      </c>
      <c r="B14" s="68">
        <f>COUNTIF($B$3:$B$13,"NON")</f>
        <v>10</v>
      </c>
      <c r="C14" s="3"/>
      <c r="D14" s="3"/>
      <c r="F14" s="15"/>
      <c r="H14" s="5">
        <f t="shared" si="0"/>
        <v>1</v>
      </c>
    </row>
    <row r="15" spans="1:8" hidden="1" x14ac:dyDescent="0.25">
      <c r="A15" s="71" t="s">
        <v>294</v>
      </c>
      <c r="B15" s="68">
        <f>COUNTIF($B$3:$B$13,"OUI")</f>
        <v>0</v>
      </c>
      <c r="F15" s="15"/>
      <c r="G15" s="67"/>
      <c r="H15" s="5">
        <f t="shared" si="0"/>
        <v>1</v>
      </c>
    </row>
    <row r="16" spans="1:8" ht="16.5" thickBot="1" x14ac:dyDescent="0.3">
      <c r="A16" s="120" t="s">
        <v>356</v>
      </c>
      <c r="B16" s="122" t="str">
        <f>IF(H16&gt;=50,"RISQUE AGGRAVE",IF(H16=0,"RISQUE MAITRISE","RISQUE MODERE"))</f>
        <v>RISQUE AGGRAVE</v>
      </c>
      <c r="D16" s="4"/>
      <c r="F16" s="15"/>
      <c r="H16" s="1">
        <f>SUM(H3:H13)</f>
        <v>108</v>
      </c>
    </row>
    <row r="17" spans="6:6" x14ac:dyDescent="0.25">
      <c r="F17" s="15"/>
    </row>
    <row r="18" spans="6:6" x14ac:dyDescent="0.25">
      <c r="F18" s="15"/>
    </row>
  </sheetData>
  <sheetProtection algorithmName="SHA-512" hashValue="mAjWSoE8MSbsxIOIAuH7iKn4STsdz0KjL0BVLkq4Yww5eqGywNN0Vas+k88xJcmydJ5pV3gX6q7BmFHqRHd0CA==" saltValue="gGeCCCS3aJN3/Qo8Xk/dJA==" spinCount="100000" sheet="1" objects="1" scenarios="1" selectLockedCells="1"/>
  <phoneticPr fontId="1" type="noConversion"/>
  <conditionalFormatting sqref="B9:B13">
    <cfRule type="cellIs" dxfId="107" priority="12" operator="equal">
      <formula>"NON"</formula>
    </cfRule>
    <cfRule type="cellIs" dxfId="106" priority="13" operator="equal">
      <formula>"OUI"</formula>
    </cfRule>
  </conditionalFormatting>
  <conditionalFormatting sqref="B6">
    <cfRule type="cellIs" dxfId="105" priority="10" operator="equal">
      <formula>"NON"</formula>
    </cfRule>
    <cfRule type="cellIs" dxfId="104" priority="11" operator="equal">
      <formula>"OUI"</formula>
    </cfRule>
  </conditionalFormatting>
  <conditionalFormatting sqref="B3:B4">
    <cfRule type="cellIs" dxfId="103" priority="8" operator="equal">
      <formula>"NON"</formula>
    </cfRule>
    <cfRule type="cellIs" dxfId="102" priority="9" operator="equal">
      <formula>"OUI"</formula>
    </cfRule>
  </conditionalFormatting>
  <conditionalFormatting sqref="B5">
    <cfRule type="cellIs" dxfId="101" priority="6" operator="equal">
      <formula>"NON"</formula>
    </cfRule>
    <cfRule type="cellIs" dxfId="100" priority="7" operator="equal">
      <formula>"OUI"</formula>
    </cfRule>
  </conditionalFormatting>
  <conditionalFormatting sqref="B7">
    <cfRule type="cellIs" dxfId="99" priority="4" operator="equal">
      <formula>"NON"</formula>
    </cfRule>
    <cfRule type="cellIs" dxfId="98" priority="5" operator="equal">
      <formula>"OUI"</formula>
    </cfRule>
  </conditionalFormatting>
  <conditionalFormatting sqref="B16">
    <cfRule type="containsText" dxfId="97" priority="1" operator="containsText" text="MAITRISE">
      <formula>NOT(ISERROR(SEARCH("MAITRISE",B16)))</formula>
    </cfRule>
    <cfRule type="containsText" dxfId="96" priority="2" operator="containsText" text="MODERE">
      <formula>NOT(ISERROR(SEARCH("MODERE",B16)))</formula>
    </cfRule>
    <cfRule type="containsText" dxfId="95" priority="3" operator="containsText" text="AGGRAVE">
      <formula>NOT(ISERROR(SEARCH("AGGRAVE",B16)))</formula>
    </cfRule>
  </conditionalFormatting>
  <pageMargins left="0.78740157499999996" right="0.78740157499999996" top="0.984251969" bottom="0.984251969" header="0.4921259845" footer="0.4921259845"/>
  <pageSetup paperSize="9" scale="83" orientation="landscape" verticalDpi="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2DED44A-13A6-4644-949C-B526654B408C}">
          <x14:formula1>
            <xm:f>Feuil1!$A$2:$A$3</xm:f>
          </x14:formula1>
          <xm:sqref>B9:B13 B3:B7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pageSetUpPr fitToPage="1"/>
  </sheetPr>
  <dimension ref="A1:H19"/>
  <sheetViews>
    <sheetView zoomScaleNormal="100" workbookViewId="0">
      <selection activeCell="B3" sqref="B3"/>
    </sheetView>
  </sheetViews>
  <sheetFormatPr baseColWidth="10" defaultColWidth="11.42578125" defaultRowHeight="15.75" x14ac:dyDescent="0.25"/>
  <cols>
    <col min="1" max="1" width="70.7109375" style="17" customWidth="1"/>
    <col min="2" max="2" width="21.7109375" style="4" bestFit="1" customWidth="1"/>
    <col min="3" max="3" width="11" style="2" hidden="1" customWidth="1"/>
    <col min="4" max="4" width="6.140625" style="2" hidden="1" customWidth="1"/>
    <col min="5" max="5" width="28.140625" style="4" bestFit="1" customWidth="1"/>
    <col min="6" max="6" width="46.42578125" style="18" bestFit="1" customWidth="1"/>
    <col min="7" max="7" width="50.7109375" style="17" customWidth="1"/>
    <col min="8" max="8" width="0" style="1" hidden="1" customWidth="1"/>
    <col min="9" max="16384" width="11.42578125" style="1"/>
  </cols>
  <sheetData>
    <row r="1" spans="1:8" s="5" customFormat="1" ht="37.5" x14ac:dyDescent="0.2">
      <c r="A1" s="61" t="s">
        <v>39</v>
      </c>
      <c r="B1" s="61" t="s">
        <v>290</v>
      </c>
      <c r="C1" s="20" t="s">
        <v>2</v>
      </c>
      <c r="D1" s="20" t="s">
        <v>3</v>
      </c>
      <c r="E1" s="20" t="s">
        <v>54</v>
      </c>
      <c r="F1" s="21" t="s">
        <v>150</v>
      </c>
      <c r="G1" s="61" t="s">
        <v>151</v>
      </c>
    </row>
    <row r="2" spans="1:8" s="5" customFormat="1" x14ac:dyDescent="0.2">
      <c r="A2" s="57" t="s">
        <v>14</v>
      </c>
      <c r="B2" s="63"/>
      <c r="C2" s="32"/>
      <c r="D2" s="32"/>
      <c r="E2" s="33"/>
      <c r="F2" s="34"/>
      <c r="G2" s="60"/>
    </row>
    <row r="3" spans="1:8" s="5" customFormat="1" ht="31.5" x14ac:dyDescent="0.2">
      <c r="A3" s="53" t="s">
        <v>242</v>
      </c>
      <c r="B3" s="103" t="s">
        <v>3</v>
      </c>
      <c r="C3" s="23"/>
      <c r="D3" s="24"/>
      <c r="E3" s="22" t="s">
        <v>57</v>
      </c>
      <c r="F3" s="25" t="s">
        <v>166</v>
      </c>
      <c r="G3" s="104"/>
      <c r="H3" s="5">
        <f>IF(B3="OUI",0,1)</f>
        <v>1</v>
      </c>
    </row>
    <row r="4" spans="1:8" s="5" customFormat="1" x14ac:dyDescent="0.2">
      <c r="A4" s="53" t="s">
        <v>233</v>
      </c>
      <c r="B4" s="103" t="s">
        <v>3</v>
      </c>
      <c r="C4" s="23"/>
      <c r="D4" s="26"/>
      <c r="E4" s="22" t="s">
        <v>167</v>
      </c>
      <c r="F4" s="25" t="s">
        <v>166</v>
      </c>
      <c r="G4" s="104"/>
      <c r="H4" s="5">
        <f>IF(B4="OUI",0,50)</f>
        <v>50</v>
      </c>
    </row>
    <row r="5" spans="1:8" s="5" customFormat="1" ht="31.5" x14ac:dyDescent="0.2">
      <c r="A5" s="53" t="s">
        <v>243</v>
      </c>
      <c r="B5" s="103" t="s">
        <v>3</v>
      </c>
      <c r="C5" s="23"/>
      <c r="D5" s="27"/>
      <c r="E5" s="22" t="s">
        <v>58</v>
      </c>
      <c r="F5" s="25" t="s">
        <v>166</v>
      </c>
      <c r="G5" s="104"/>
      <c r="H5" s="5">
        <f t="shared" ref="H5:H14" si="0">IF(B5="OUI",0,50)</f>
        <v>50</v>
      </c>
    </row>
    <row r="6" spans="1:8" s="5" customFormat="1" ht="31.5" x14ac:dyDescent="0.2">
      <c r="A6" s="53" t="s">
        <v>287</v>
      </c>
      <c r="B6" s="103" t="s">
        <v>3</v>
      </c>
      <c r="C6" s="23"/>
      <c r="D6" s="27"/>
      <c r="E6" s="22" t="s">
        <v>59</v>
      </c>
      <c r="F6" s="25" t="s">
        <v>168</v>
      </c>
      <c r="G6" s="104"/>
      <c r="H6" s="5">
        <f t="shared" si="0"/>
        <v>50</v>
      </c>
    </row>
    <row r="7" spans="1:8" s="16" customFormat="1" ht="31.5" x14ac:dyDescent="0.2">
      <c r="A7" s="28" t="s">
        <v>244</v>
      </c>
      <c r="B7" s="103" t="s">
        <v>3</v>
      </c>
      <c r="C7" s="29"/>
      <c r="D7" s="30"/>
      <c r="E7" s="22" t="s">
        <v>57</v>
      </c>
      <c r="F7" s="25" t="s">
        <v>166</v>
      </c>
      <c r="G7" s="104"/>
      <c r="H7" s="5">
        <f t="shared" si="0"/>
        <v>50</v>
      </c>
    </row>
    <row r="8" spans="1:8" s="5" customFormat="1" ht="31.5" x14ac:dyDescent="0.2">
      <c r="A8" s="53" t="s">
        <v>245</v>
      </c>
      <c r="B8" s="103" t="s">
        <v>3</v>
      </c>
      <c r="C8" s="23"/>
      <c r="D8" s="27"/>
      <c r="E8" s="22" t="s">
        <v>60</v>
      </c>
      <c r="F8" s="25" t="s">
        <v>169</v>
      </c>
      <c r="G8" s="104"/>
      <c r="H8" s="5">
        <f t="shared" si="0"/>
        <v>50</v>
      </c>
    </row>
    <row r="9" spans="1:8" s="5" customFormat="1" x14ac:dyDescent="0.2">
      <c r="A9" s="57" t="s">
        <v>15</v>
      </c>
      <c r="B9" s="63"/>
      <c r="C9" s="32"/>
      <c r="D9" s="32"/>
      <c r="E9" s="33"/>
      <c r="F9" s="34"/>
      <c r="G9" s="60"/>
      <c r="H9" s="124"/>
    </row>
    <row r="10" spans="1:8" s="5" customFormat="1" x14ac:dyDescent="0.2">
      <c r="A10" s="40" t="s">
        <v>16</v>
      </c>
      <c r="B10" s="103" t="s">
        <v>3</v>
      </c>
      <c r="C10" s="23"/>
      <c r="D10" s="27"/>
      <c r="E10" s="22" t="s">
        <v>246</v>
      </c>
      <c r="F10" s="25" t="s">
        <v>171</v>
      </c>
      <c r="G10" s="104"/>
      <c r="H10" s="5">
        <f t="shared" si="0"/>
        <v>50</v>
      </c>
    </row>
    <row r="11" spans="1:8" s="5" customFormat="1" ht="31.5" x14ac:dyDescent="0.2">
      <c r="A11" s="53" t="s">
        <v>17</v>
      </c>
      <c r="B11" s="103" t="s">
        <v>3</v>
      </c>
      <c r="C11" s="23"/>
      <c r="D11" s="24"/>
      <c r="E11" s="59"/>
      <c r="F11" s="25"/>
      <c r="G11" s="104"/>
      <c r="H11" s="5">
        <f t="shared" ref="H4:H18" si="1">IF(B11="OUI",0,1)</f>
        <v>1</v>
      </c>
    </row>
    <row r="12" spans="1:8" s="5" customFormat="1" ht="31.5" x14ac:dyDescent="0.2">
      <c r="A12" s="53" t="s">
        <v>86</v>
      </c>
      <c r="B12" s="103" t="s">
        <v>3</v>
      </c>
      <c r="C12" s="23"/>
      <c r="D12" s="27"/>
      <c r="E12" s="22" t="s">
        <v>247</v>
      </c>
      <c r="F12" s="25" t="s">
        <v>170</v>
      </c>
      <c r="G12" s="104"/>
      <c r="H12" s="5">
        <f t="shared" si="0"/>
        <v>50</v>
      </c>
    </row>
    <row r="13" spans="1:8" s="5" customFormat="1" x14ac:dyDescent="0.2">
      <c r="A13" s="40" t="s">
        <v>18</v>
      </c>
      <c r="B13" s="103" t="s">
        <v>3</v>
      </c>
      <c r="C13" s="23"/>
      <c r="D13" s="27"/>
      <c r="E13" s="22" t="s">
        <v>248</v>
      </c>
      <c r="F13" s="25" t="s">
        <v>172</v>
      </c>
      <c r="G13" s="104"/>
      <c r="H13" s="5">
        <f t="shared" si="0"/>
        <v>50</v>
      </c>
    </row>
    <row r="14" spans="1:8" s="5" customFormat="1" ht="63" x14ac:dyDescent="0.2">
      <c r="A14" s="40" t="s">
        <v>22</v>
      </c>
      <c r="B14" s="103" t="s">
        <v>3</v>
      </c>
      <c r="C14" s="23"/>
      <c r="D14" s="27"/>
      <c r="E14" s="25" t="s">
        <v>249</v>
      </c>
      <c r="F14" s="25" t="s">
        <v>283</v>
      </c>
      <c r="G14" s="104"/>
      <c r="H14" s="5">
        <f t="shared" si="0"/>
        <v>50</v>
      </c>
    </row>
    <row r="15" spans="1:8" ht="31.5" x14ac:dyDescent="0.25">
      <c r="A15" s="40" t="s">
        <v>250</v>
      </c>
      <c r="B15" s="103" t="s">
        <v>3</v>
      </c>
      <c r="C15" s="23"/>
      <c r="D15" s="31"/>
      <c r="E15" s="22" t="s">
        <v>53</v>
      </c>
      <c r="F15" s="25"/>
      <c r="G15" s="105"/>
      <c r="H15" s="5">
        <f t="shared" si="1"/>
        <v>1</v>
      </c>
    </row>
    <row r="16" spans="1:8" ht="32.25" thickBot="1" x14ac:dyDescent="0.3">
      <c r="A16" s="40" t="s">
        <v>104</v>
      </c>
      <c r="B16" s="103" t="s">
        <v>3</v>
      </c>
      <c r="C16" s="23"/>
      <c r="D16" s="31"/>
      <c r="E16" s="22" t="s">
        <v>173</v>
      </c>
      <c r="F16" s="25" t="s">
        <v>174</v>
      </c>
      <c r="G16" s="104"/>
      <c r="H16" s="5">
        <f t="shared" si="1"/>
        <v>1</v>
      </c>
    </row>
    <row r="17" spans="1:8" hidden="1" x14ac:dyDescent="0.25">
      <c r="A17" s="71" t="s">
        <v>293</v>
      </c>
      <c r="B17" s="68">
        <f>COUNTIF($B$3:$B$16,"NON")</f>
        <v>13</v>
      </c>
      <c r="D17" s="4"/>
      <c r="H17" s="5">
        <f t="shared" si="1"/>
        <v>1</v>
      </c>
    </row>
    <row r="18" spans="1:8" hidden="1" x14ac:dyDescent="0.25">
      <c r="A18" s="71" t="s">
        <v>294</v>
      </c>
      <c r="B18" s="68">
        <f>COUNTIF($B$3:$B$16,"OUI")</f>
        <v>0</v>
      </c>
      <c r="H18" s="5">
        <f t="shared" si="1"/>
        <v>1</v>
      </c>
    </row>
    <row r="19" spans="1:8" ht="16.5" thickBot="1" x14ac:dyDescent="0.3">
      <c r="A19" s="120" t="s">
        <v>356</v>
      </c>
      <c r="B19" s="122" t="str">
        <f>IF(H19&gt;=50,"RISQUE AGGRAVE",IF(H19=0,"RISQUE MAITRISE","RISQUE MODERE"))</f>
        <v>RISQUE AGGRAVE</v>
      </c>
      <c r="H19" s="1">
        <f>SUM(H3:H16)</f>
        <v>454</v>
      </c>
    </row>
  </sheetData>
  <sheetProtection algorithmName="SHA-512" hashValue="lFuxCRCGijxDUJTneWzP9HXutYyWVytOaCRHSNan2bwYhCwMb/g9l6TvfiYAKgtmBuBYVm6cDbRkUZ2hV8o8QQ==" saltValue="aqtXjdU3paVz0zZs8VyZjg==" spinCount="100000" sheet="1" objects="1" scenarios="1" selectLockedCells="1"/>
  <phoneticPr fontId="1" type="noConversion"/>
  <conditionalFormatting sqref="B3">
    <cfRule type="cellIs" dxfId="94" priority="14" operator="equal">
      <formula>"NON"</formula>
    </cfRule>
    <cfRule type="cellIs" dxfId="93" priority="15" operator="equal">
      <formula>"OUI"</formula>
    </cfRule>
  </conditionalFormatting>
  <conditionalFormatting sqref="B11">
    <cfRule type="cellIs" dxfId="92" priority="12" operator="equal">
      <formula>"NON"</formula>
    </cfRule>
    <cfRule type="cellIs" dxfId="91" priority="13" operator="equal">
      <formula>"OUI"</formula>
    </cfRule>
  </conditionalFormatting>
  <conditionalFormatting sqref="B15:B16">
    <cfRule type="cellIs" dxfId="90" priority="10" operator="equal">
      <formula>"NON"</formula>
    </cfRule>
    <cfRule type="cellIs" dxfId="89" priority="11" operator="equal">
      <formula>"OUI"</formula>
    </cfRule>
  </conditionalFormatting>
  <conditionalFormatting sqref="B4:B8">
    <cfRule type="cellIs" dxfId="88" priority="8" operator="equal">
      <formula>"NON"</formula>
    </cfRule>
    <cfRule type="cellIs" dxfId="87" priority="9" operator="equal">
      <formula>"OUI"</formula>
    </cfRule>
  </conditionalFormatting>
  <conditionalFormatting sqref="B10">
    <cfRule type="cellIs" dxfId="86" priority="6" operator="equal">
      <formula>"NON"</formula>
    </cfRule>
    <cfRule type="cellIs" dxfId="85" priority="7" operator="equal">
      <formula>"OUI"</formula>
    </cfRule>
  </conditionalFormatting>
  <conditionalFormatting sqref="B12:B14">
    <cfRule type="cellIs" dxfId="84" priority="4" operator="equal">
      <formula>"NON"</formula>
    </cfRule>
    <cfRule type="cellIs" dxfId="83" priority="5" operator="equal">
      <formula>"OUI"</formula>
    </cfRule>
  </conditionalFormatting>
  <conditionalFormatting sqref="B19">
    <cfRule type="containsText" dxfId="82" priority="1" operator="containsText" text="MAITRISE">
      <formula>NOT(ISERROR(SEARCH("MAITRISE",B19)))</formula>
    </cfRule>
    <cfRule type="containsText" dxfId="81" priority="2" operator="containsText" text="MODERE">
      <formula>NOT(ISERROR(SEARCH("MODERE",B19)))</formula>
    </cfRule>
    <cfRule type="containsText" dxfId="80" priority="3" operator="containsText" text="AGGRAVE">
      <formula>NOT(ISERROR(SEARCH("AGGRAVE",B19)))</formula>
    </cfRule>
  </conditionalFormatting>
  <pageMargins left="0.78740157499999996" right="0.78740157499999996" top="0.984251969" bottom="0.984251969" header="0.4921259845" footer="0.4921259845"/>
  <pageSetup paperSize="9" scale="84"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3D51C56-2FA1-43E5-B3A9-44953123E6E5}">
          <x14:formula1>
            <xm:f>Feuil1!$A$2:$A$3</xm:f>
          </x14:formula1>
          <xm:sqref>B3:B8 B10:B16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1:H20"/>
  <sheetViews>
    <sheetView zoomScaleNormal="100" workbookViewId="0">
      <selection activeCell="B3" sqref="B3"/>
    </sheetView>
  </sheetViews>
  <sheetFormatPr baseColWidth="10" defaultColWidth="11.42578125" defaultRowHeight="15.75" x14ac:dyDescent="0.25"/>
  <cols>
    <col min="1" max="1" width="70.7109375" style="17" customWidth="1"/>
    <col min="2" max="2" width="21.7109375" style="4" bestFit="1" customWidth="1"/>
    <col min="3" max="3" width="5.85546875" style="2" hidden="1" customWidth="1"/>
    <col min="4" max="4" width="6.7109375" style="2" hidden="1" customWidth="1"/>
    <col min="5" max="5" width="29.28515625" style="4" bestFit="1" customWidth="1"/>
    <col min="6" max="6" width="36.28515625" style="18" customWidth="1"/>
    <col min="7" max="7" width="50.7109375" style="17" customWidth="1"/>
    <col min="8" max="8" width="0" style="1" hidden="1" customWidth="1"/>
    <col min="9" max="16384" width="11.42578125" style="1"/>
  </cols>
  <sheetData>
    <row r="1" spans="1:8" s="5" customFormat="1" ht="37.5" x14ac:dyDescent="0.2">
      <c r="A1" s="61" t="s">
        <v>38</v>
      </c>
      <c r="B1" s="61" t="s">
        <v>290</v>
      </c>
      <c r="C1" s="20" t="s">
        <v>2</v>
      </c>
      <c r="D1" s="20" t="s">
        <v>3</v>
      </c>
      <c r="E1" s="20" t="s">
        <v>54</v>
      </c>
      <c r="F1" s="35" t="s">
        <v>150</v>
      </c>
      <c r="G1" s="61" t="s">
        <v>151</v>
      </c>
    </row>
    <row r="2" spans="1:8" s="5" customFormat="1" x14ac:dyDescent="0.2">
      <c r="A2" s="57" t="s">
        <v>19</v>
      </c>
      <c r="B2" s="63"/>
      <c r="C2" s="32"/>
      <c r="D2" s="32"/>
      <c r="E2" s="33"/>
      <c r="F2" s="34"/>
      <c r="G2" s="60"/>
    </row>
    <row r="3" spans="1:8" s="5" customFormat="1" ht="31.5" x14ac:dyDescent="0.2">
      <c r="A3" s="53" t="s">
        <v>24</v>
      </c>
      <c r="B3" s="103" t="s">
        <v>3</v>
      </c>
      <c r="C3" s="23"/>
      <c r="D3" s="36"/>
      <c r="E3" s="22" t="s">
        <v>61</v>
      </c>
      <c r="F3" s="25" t="s">
        <v>175</v>
      </c>
      <c r="G3" s="104"/>
      <c r="H3" s="5">
        <f>IF(B3="OUI",0,1)</f>
        <v>1</v>
      </c>
    </row>
    <row r="4" spans="1:8" s="5" customFormat="1" x14ac:dyDescent="0.2">
      <c r="A4" s="53" t="s">
        <v>136</v>
      </c>
      <c r="B4" s="103" t="s">
        <v>3</v>
      </c>
      <c r="C4" s="23"/>
      <c r="D4" s="36"/>
      <c r="E4" s="22" t="s">
        <v>62</v>
      </c>
      <c r="F4" s="25" t="s">
        <v>176</v>
      </c>
      <c r="G4" s="104"/>
      <c r="H4" s="5">
        <f t="shared" ref="H4:H11" si="0">IF(B4="OUI",0,1)</f>
        <v>1</v>
      </c>
    </row>
    <row r="5" spans="1:8" s="5" customFormat="1" ht="31.5" x14ac:dyDescent="0.2">
      <c r="A5" s="53" t="s">
        <v>23</v>
      </c>
      <c r="B5" s="103" t="s">
        <v>3</v>
      </c>
      <c r="C5" s="23"/>
      <c r="D5" s="52"/>
      <c r="E5" s="22" t="s">
        <v>63</v>
      </c>
      <c r="F5" s="25" t="s">
        <v>179</v>
      </c>
      <c r="G5" s="104"/>
      <c r="H5" s="5">
        <f>IF(B5="OUI",0,50)</f>
        <v>50</v>
      </c>
    </row>
    <row r="6" spans="1:8" s="5" customFormat="1" ht="47.25" x14ac:dyDescent="0.2">
      <c r="A6" s="53" t="s">
        <v>251</v>
      </c>
      <c r="B6" s="103" t="s">
        <v>3</v>
      </c>
      <c r="C6" s="23"/>
      <c r="D6" s="52"/>
      <c r="E6" s="25" t="s">
        <v>252</v>
      </c>
      <c r="F6" s="25" t="s">
        <v>177</v>
      </c>
      <c r="G6" s="104"/>
      <c r="H6" s="5">
        <f>IF(B6="OUI",0,50)</f>
        <v>50</v>
      </c>
    </row>
    <row r="7" spans="1:8" s="5" customFormat="1" ht="31.5" x14ac:dyDescent="0.2">
      <c r="A7" s="53" t="s">
        <v>105</v>
      </c>
      <c r="B7" s="103" t="s">
        <v>3</v>
      </c>
      <c r="C7" s="23"/>
      <c r="D7" s="24"/>
      <c r="E7" s="22" t="s">
        <v>64</v>
      </c>
      <c r="F7" s="25" t="s">
        <v>178</v>
      </c>
      <c r="G7" s="104"/>
      <c r="H7" s="5">
        <f t="shared" si="0"/>
        <v>1</v>
      </c>
    </row>
    <row r="8" spans="1:8" s="5" customFormat="1" ht="31.5" x14ac:dyDescent="0.2">
      <c r="A8" s="40" t="s">
        <v>25</v>
      </c>
      <c r="B8" s="103" t="s">
        <v>3</v>
      </c>
      <c r="C8" s="23"/>
      <c r="D8" s="24"/>
      <c r="E8" s="25" t="s">
        <v>253</v>
      </c>
      <c r="F8" s="25" t="s">
        <v>180</v>
      </c>
      <c r="G8" s="104"/>
      <c r="H8" s="5">
        <f t="shared" si="0"/>
        <v>1</v>
      </c>
    </row>
    <row r="9" spans="1:8" s="5" customFormat="1" x14ac:dyDescent="0.2">
      <c r="A9" s="57" t="s">
        <v>20</v>
      </c>
      <c r="B9" s="63"/>
      <c r="C9" s="32"/>
      <c r="D9" s="32"/>
      <c r="E9" s="33"/>
      <c r="F9" s="34"/>
      <c r="G9" s="60"/>
      <c r="H9" s="124"/>
    </row>
    <row r="10" spans="1:8" s="5" customFormat="1" ht="31.5" x14ac:dyDescent="0.2">
      <c r="A10" s="40" t="s">
        <v>137</v>
      </c>
      <c r="B10" s="103" t="s">
        <v>3</v>
      </c>
      <c r="C10" s="23"/>
      <c r="D10" s="24"/>
      <c r="E10" s="54" t="s">
        <v>254</v>
      </c>
      <c r="F10" s="25" t="s">
        <v>162</v>
      </c>
      <c r="G10" s="104"/>
      <c r="H10" s="5">
        <f t="shared" si="0"/>
        <v>1</v>
      </c>
    </row>
    <row r="11" spans="1:8" ht="48" thickBot="1" x14ac:dyDescent="0.3">
      <c r="A11" s="40" t="s">
        <v>138</v>
      </c>
      <c r="B11" s="103" t="s">
        <v>3</v>
      </c>
      <c r="C11" s="23"/>
      <c r="D11" s="24"/>
      <c r="E11" s="25" t="s">
        <v>255</v>
      </c>
      <c r="F11" s="25" t="s">
        <v>181</v>
      </c>
      <c r="G11" s="104"/>
      <c r="H11" s="5">
        <f t="shared" si="0"/>
        <v>1</v>
      </c>
    </row>
    <row r="12" spans="1:8" hidden="1" x14ac:dyDescent="0.25">
      <c r="A12" s="71" t="s">
        <v>293</v>
      </c>
      <c r="B12" s="68">
        <f>COUNTIF($B$3:$B$11,"NON")</f>
        <v>8</v>
      </c>
      <c r="F12" s="15"/>
    </row>
    <row r="13" spans="1:8" hidden="1" x14ac:dyDescent="0.25">
      <c r="A13" s="71" t="s">
        <v>294</v>
      </c>
      <c r="B13" s="68">
        <f>COUNTIF($B$3:$B$11,"OUI")</f>
        <v>0</v>
      </c>
      <c r="F13" s="15"/>
    </row>
    <row r="14" spans="1:8" ht="16.5" thickBot="1" x14ac:dyDescent="0.3">
      <c r="A14" s="120" t="s">
        <v>356</v>
      </c>
      <c r="B14" s="122" t="str">
        <f>IF(H14&gt;=50,"RISQUE AGGRAVE",IF(H14=0,"RISQUE MAITRISE","RISQUE MODERE"))</f>
        <v>RISQUE AGGRAVE</v>
      </c>
      <c r="F14" s="15"/>
      <c r="H14" s="1">
        <f>SUM(H3:H11)</f>
        <v>106</v>
      </c>
    </row>
    <row r="15" spans="1:8" x14ac:dyDescent="0.25">
      <c r="F15" s="15"/>
      <c r="G15" s="67"/>
    </row>
    <row r="16" spans="1:8" x14ac:dyDescent="0.25">
      <c r="F16" s="15"/>
    </row>
    <row r="17" spans="6:6" x14ac:dyDescent="0.25">
      <c r="F17" s="15"/>
    </row>
    <row r="18" spans="6:6" x14ac:dyDescent="0.25">
      <c r="F18" s="15"/>
    </row>
    <row r="19" spans="6:6" x14ac:dyDescent="0.25">
      <c r="F19" s="15"/>
    </row>
    <row r="20" spans="6:6" x14ac:dyDescent="0.25">
      <c r="F20" s="15"/>
    </row>
  </sheetData>
  <sheetProtection algorithmName="SHA-512" hashValue="A2uXuKOK8vL0RHF4/acFnjEzMAuXku7vmDoeQD9aS1uDVcb0Kr19kCntxdseW7rSKWhIXlq0W8iJF5k+PEtcww==" saltValue="RaV4KZKRs9opCuOgDU4RbA==" spinCount="100000" sheet="1" objects="1" scenarios="1" selectLockedCells="1"/>
  <phoneticPr fontId="1" type="noConversion"/>
  <conditionalFormatting sqref="B3:B4">
    <cfRule type="cellIs" dxfId="79" priority="10" operator="equal">
      <formula>"NON"</formula>
    </cfRule>
    <cfRule type="cellIs" dxfId="78" priority="11" operator="equal">
      <formula>"OUI"</formula>
    </cfRule>
  </conditionalFormatting>
  <conditionalFormatting sqref="B7:B8">
    <cfRule type="cellIs" dxfId="77" priority="8" operator="equal">
      <formula>"NON"</formula>
    </cfRule>
    <cfRule type="cellIs" dxfId="76" priority="9" operator="equal">
      <formula>"OUI"</formula>
    </cfRule>
  </conditionalFormatting>
  <conditionalFormatting sqref="B10:B11">
    <cfRule type="cellIs" dxfId="75" priority="6" operator="equal">
      <formula>"NON"</formula>
    </cfRule>
    <cfRule type="cellIs" dxfId="74" priority="7" operator="equal">
      <formula>"OUI"</formula>
    </cfRule>
  </conditionalFormatting>
  <conditionalFormatting sqref="B5:B6">
    <cfRule type="cellIs" dxfId="73" priority="4" operator="equal">
      <formula>"NON"</formula>
    </cfRule>
    <cfRule type="cellIs" dxfId="72" priority="5" operator="equal">
      <formula>"OUI"</formula>
    </cfRule>
  </conditionalFormatting>
  <conditionalFormatting sqref="B14">
    <cfRule type="containsText" dxfId="71" priority="1" operator="containsText" text="MAITRISE">
      <formula>NOT(ISERROR(SEARCH("MAITRISE",B14)))</formula>
    </cfRule>
    <cfRule type="containsText" dxfId="70" priority="2" operator="containsText" text="MODERE">
      <formula>NOT(ISERROR(SEARCH("MODERE",B14)))</formula>
    </cfRule>
    <cfRule type="containsText" dxfId="69" priority="3" operator="containsText" text="AGGRAVE">
      <formula>NOT(ISERROR(SEARCH("AGGRAVE",B14)))</formula>
    </cfRule>
  </conditionalFormatting>
  <pageMargins left="0.78740157499999996" right="0.78740157499999996" top="0.984251969" bottom="0.984251969" header="0.4921259845" footer="0.4921259845"/>
  <pageSetup paperSize="9" scale="7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4F7C6E9-3A40-4D57-89D7-E5DB41C799CD}">
          <x14:formula1>
            <xm:f>Feuil1!$A$2:$A$3</xm:f>
          </x14:formula1>
          <xm:sqref>B3:B8 B10:B11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A1:H18"/>
  <sheetViews>
    <sheetView zoomScaleNormal="100" workbookViewId="0">
      <selection activeCell="B3" sqref="B3"/>
    </sheetView>
  </sheetViews>
  <sheetFormatPr baseColWidth="10" defaultColWidth="11.42578125" defaultRowHeight="15.75" x14ac:dyDescent="0.25"/>
  <cols>
    <col min="1" max="1" width="70.7109375" style="17" customWidth="1"/>
    <col min="2" max="2" width="21.7109375" style="4" bestFit="1" customWidth="1"/>
    <col min="3" max="3" width="5.85546875" style="2" hidden="1" customWidth="1"/>
    <col min="4" max="4" width="6.7109375" style="2" hidden="1" customWidth="1"/>
    <col min="5" max="5" width="41.7109375" style="15" bestFit="1" customWidth="1"/>
    <col min="6" max="6" width="32.140625" style="15" bestFit="1" customWidth="1"/>
    <col min="7" max="7" width="50.7109375" style="17" customWidth="1"/>
    <col min="8" max="8" width="0" style="1" hidden="1" customWidth="1"/>
    <col min="9" max="16384" width="11.42578125" style="1"/>
  </cols>
  <sheetData>
    <row r="1" spans="1:8" s="5" customFormat="1" ht="56.25" x14ac:dyDescent="0.2">
      <c r="A1" s="72" t="s">
        <v>98</v>
      </c>
      <c r="B1" s="61" t="s">
        <v>290</v>
      </c>
      <c r="C1" s="20" t="s">
        <v>2</v>
      </c>
      <c r="D1" s="20" t="s">
        <v>3</v>
      </c>
      <c r="E1" s="35" t="s">
        <v>54</v>
      </c>
      <c r="F1" s="35" t="s">
        <v>150</v>
      </c>
      <c r="G1" s="61" t="s">
        <v>151</v>
      </c>
    </row>
    <row r="2" spans="1:8" x14ac:dyDescent="0.25">
      <c r="A2" s="57" t="s">
        <v>135</v>
      </c>
      <c r="B2" s="63"/>
      <c r="C2" s="41"/>
      <c r="D2" s="41"/>
      <c r="E2" s="34"/>
      <c r="F2" s="34"/>
      <c r="G2" s="60"/>
    </row>
    <row r="3" spans="1:8" s="5" customFormat="1" ht="31.5" x14ac:dyDescent="0.2">
      <c r="A3" s="40" t="s">
        <v>256</v>
      </c>
      <c r="B3" s="103" t="s">
        <v>3</v>
      </c>
      <c r="C3" s="44"/>
      <c r="D3" s="55"/>
      <c r="E3" s="25" t="s">
        <v>182</v>
      </c>
      <c r="F3" s="25" t="s">
        <v>183</v>
      </c>
      <c r="G3" s="104"/>
      <c r="H3" s="5">
        <f>IF(B3="OUI",0,50)</f>
        <v>50</v>
      </c>
    </row>
    <row r="4" spans="1:8" s="5" customFormat="1" ht="31.5" x14ac:dyDescent="0.2">
      <c r="A4" s="53" t="s">
        <v>120</v>
      </c>
      <c r="B4" s="103" t="s">
        <v>3</v>
      </c>
      <c r="C4" s="23"/>
      <c r="D4" s="27"/>
      <c r="E4" s="25" t="s">
        <v>257</v>
      </c>
      <c r="F4" s="25" t="s">
        <v>187</v>
      </c>
      <c r="G4" s="104"/>
      <c r="H4" s="5">
        <f>IF(B4="OUI",0,50)</f>
        <v>50</v>
      </c>
    </row>
    <row r="5" spans="1:8" s="5" customFormat="1" ht="31.5" x14ac:dyDescent="0.2">
      <c r="A5" s="53" t="s">
        <v>121</v>
      </c>
      <c r="B5" s="103" t="s">
        <v>3</v>
      </c>
      <c r="C5" s="23"/>
      <c r="D5" s="36"/>
      <c r="E5" s="25" t="s">
        <v>258</v>
      </c>
      <c r="F5" s="25" t="s">
        <v>186</v>
      </c>
      <c r="G5" s="104"/>
      <c r="H5" s="5">
        <f t="shared" ref="H4:H15" si="0">IF(B5="OUI",0,1)</f>
        <v>1</v>
      </c>
    </row>
    <row r="6" spans="1:8" s="5" customFormat="1" x14ac:dyDescent="0.2">
      <c r="A6" s="53" t="s">
        <v>26</v>
      </c>
      <c r="B6" s="103" t="s">
        <v>3</v>
      </c>
      <c r="C6" s="23"/>
      <c r="D6" s="36"/>
      <c r="E6" s="25" t="s">
        <v>259</v>
      </c>
      <c r="F6" s="25" t="s">
        <v>188</v>
      </c>
      <c r="G6" s="104"/>
      <c r="H6" s="5">
        <f t="shared" si="0"/>
        <v>1</v>
      </c>
    </row>
    <row r="7" spans="1:8" s="5" customFormat="1" x14ac:dyDescent="0.2">
      <c r="A7" s="53" t="s">
        <v>28</v>
      </c>
      <c r="B7" s="103" t="s">
        <v>3</v>
      </c>
      <c r="C7" s="23"/>
      <c r="D7" s="36"/>
      <c r="E7" s="25" t="s">
        <v>66</v>
      </c>
      <c r="F7" s="25" t="s">
        <v>188</v>
      </c>
      <c r="G7" s="104"/>
      <c r="H7" s="5">
        <f t="shared" si="0"/>
        <v>1</v>
      </c>
    </row>
    <row r="8" spans="1:8" s="5" customFormat="1" ht="31.5" x14ac:dyDescent="0.2">
      <c r="A8" s="53" t="s">
        <v>27</v>
      </c>
      <c r="B8" s="103" t="s">
        <v>3</v>
      </c>
      <c r="C8" s="23"/>
      <c r="D8" s="27"/>
      <c r="E8" s="25" t="s">
        <v>65</v>
      </c>
      <c r="F8" s="25" t="s">
        <v>184</v>
      </c>
      <c r="G8" s="104"/>
      <c r="H8" s="5">
        <f>IF(B8="OUI",0,50)</f>
        <v>50</v>
      </c>
    </row>
    <row r="9" spans="1:8" s="5" customFormat="1" ht="31.5" x14ac:dyDescent="0.2">
      <c r="A9" s="53" t="s">
        <v>29</v>
      </c>
      <c r="B9" s="103" t="s">
        <v>3</v>
      </c>
      <c r="C9" s="23"/>
      <c r="D9" s="52"/>
      <c r="E9" s="25" t="s">
        <v>67</v>
      </c>
      <c r="F9" s="25" t="s">
        <v>189</v>
      </c>
      <c r="G9" s="104"/>
      <c r="H9" s="5">
        <f>IF(B9="OUI",0,50)</f>
        <v>50</v>
      </c>
    </row>
    <row r="10" spans="1:8" s="5" customFormat="1" ht="31.5" x14ac:dyDescent="0.2">
      <c r="A10" s="53" t="s">
        <v>122</v>
      </c>
      <c r="B10" s="103" t="s">
        <v>3</v>
      </c>
      <c r="C10" s="23"/>
      <c r="D10" s="36"/>
      <c r="E10" s="25" t="s">
        <v>123</v>
      </c>
      <c r="F10" s="25" t="s">
        <v>190</v>
      </c>
      <c r="G10" s="104"/>
      <c r="H10" s="5">
        <f t="shared" si="0"/>
        <v>1</v>
      </c>
    </row>
    <row r="11" spans="1:8" s="5" customFormat="1" x14ac:dyDescent="0.2">
      <c r="A11" s="53" t="s">
        <v>30</v>
      </c>
      <c r="B11" s="103" t="s">
        <v>3</v>
      </c>
      <c r="C11" s="23"/>
      <c r="D11" s="36"/>
      <c r="E11" s="25" t="s">
        <v>68</v>
      </c>
      <c r="F11" s="25" t="s">
        <v>191</v>
      </c>
      <c r="G11" s="104"/>
      <c r="H11" s="5">
        <f t="shared" si="0"/>
        <v>1</v>
      </c>
    </row>
    <row r="12" spans="1:8" x14ac:dyDescent="0.25">
      <c r="A12" s="57" t="s">
        <v>131</v>
      </c>
      <c r="B12" s="63"/>
      <c r="C12" s="32"/>
      <c r="D12" s="32"/>
      <c r="E12" s="34"/>
      <c r="F12" s="34"/>
      <c r="G12" s="60"/>
      <c r="H12" s="124"/>
    </row>
    <row r="13" spans="1:8" ht="47.25" x14ac:dyDescent="0.25">
      <c r="A13" s="53" t="s">
        <v>146</v>
      </c>
      <c r="B13" s="103" t="s">
        <v>3</v>
      </c>
      <c r="C13" s="23"/>
      <c r="D13" s="27"/>
      <c r="E13" s="38" t="s">
        <v>134</v>
      </c>
      <c r="F13" s="25" t="s">
        <v>185</v>
      </c>
      <c r="G13" s="104"/>
      <c r="H13" s="5">
        <f>IF(B13="OUI",0,50)</f>
        <v>50</v>
      </c>
    </row>
    <row r="14" spans="1:8" x14ac:dyDescent="0.25">
      <c r="A14" s="53" t="s">
        <v>132</v>
      </c>
      <c r="B14" s="103" t="s">
        <v>3</v>
      </c>
      <c r="C14" s="23"/>
      <c r="D14" s="36"/>
      <c r="E14" s="38" t="s">
        <v>134</v>
      </c>
      <c r="F14" s="25" t="s">
        <v>185</v>
      </c>
      <c r="G14" s="105"/>
      <c r="H14" s="5">
        <f t="shared" si="0"/>
        <v>1</v>
      </c>
    </row>
    <row r="15" spans="1:8" ht="32.25" thickBot="1" x14ac:dyDescent="0.3">
      <c r="A15" s="53" t="s">
        <v>133</v>
      </c>
      <c r="B15" s="103" t="s">
        <v>3</v>
      </c>
      <c r="C15" s="23"/>
      <c r="D15" s="27"/>
      <c r="E15" s="38" t="s">
        <v>134</v>
      </c>
      <c r="F15" s="25" t="s">
        <v>185</v>
      </c>
      <c r="G15" s="104"/>
      <c r="H15" s="5">
        <f>IF(B15="OUI",0,50)</f>
        <v>50</v>
      </c>
    </row>
    <row r="16" spans="1:8" hidden="1" x14ac:dyDescent="0.25">
      <c r="A16" s="71" t="s">
        <v>293</v>
      </c>
      <c r="B16" s="68">
        <f>COUNTIF($B$3:$B$15,"NON")</f>
        <v>12</v>
      </c>
    </row>
    <row r="17" spans="1:8" hidden="1" x14ac:dyDescent="0.25">
      <c r="A17" s="71" t="s">
        <v>294</v>
      </c>
      <c r="B17" s="68">
        <f>COUNTIF($B$3:$B$15,"OUI")</f>
        <v>0</v>
      </c>
      <c r="D17" s="4"/>
    </row>
    <row r="18" spans="1:8" ht="16.5" thickBot="1" x14ac:dyDescent="0.3">
      <c r="A18" s="120" t="s">
        <v>356</v>
      </c>
      <c r="B18" s="122" t="str">
        <f>IF(H18&gt;=50,"RISQUE AGGRAVE",IF(H18=0,"RISQUE MAITRISE","RISQUE MODERE"))</f>
        <v>RISQUE AGGRAVE</v>
      </c>
      <c r="H18" s="1">
        <f>SUM(H3:H17)</f>
        <v>306</v>
      </c>
    </row>
  </sheetData>
  <sheetProtection algorithmName="SHA-512" hashValue="osUI1YBKt9KBvcnkUhnhPMUFJ38WjZq3Ms9R8pZaLR8ixnUOCNMu4ujVQFhhliT/7ELPdSYkN+VqRIUU70QXbA==" saltValue="XrE9XIbFPEkA1m8fhDPOTg==" spinCount="100000" sheet="1" objects="1" scenarios="1" selectLockedCells="1"/>
  <phoneticPr fontId="1" type="noConversion"/>
  <conditionalFormatting sqref="B5:B7">
    <cfRule type="cellIs" dxfId="68" priority="16" operator="equal">
      <formula>"NON"</formula>
    </cfRule>
    <cfRule type="cellIs" dxfId="67" priority="17" operator="equal">
      <formula>"OUI"</formula>
    </cfRule>
  </conditionalFormatting>
  <conditionalFormatting sqref="B10:B11">
    <cfRule type="cellIs" dxfId="66" priority="14" operator="equal">
      <formula>"NON"</formula>
    </cfRule>
    <cfRule type="cellIs" dxfId="65" priority="15" operator="equal">
      <formula>"OUI"</formula>
    </cfRule>
  </conditionalFormatting>
  <conditionalFormatting sqref="B14">
    <cfRule type="cellIs" dxfId="64" priority="12" operator="equal">
      <formula>"NON"</formula>
    </cfRule>
    <cfRule type="cellIs" dxfId="63" priority="13" operator="equal">
      <formula>"OUI"</formula>
    </cfRule>
  </conditionalFormatting>
  <conditionalFormatting sqref="B3:B4">
    <cfRule type="cellIs" dxfId="62" priority="10" operator="equal">
      <formula>"NON"</formula>
    </cfRule>
    <cfRule type="cellIs" dxfId="61" priority="11" operator="equal">
      <formula>"OUI"</formula>
    </cfRule>
  </conditionalFormatting>
  <conditionalFormatting sqref="B8:B9">
    <cfRule type="cellIs" dxfId="60" priority="8" operator="equal">
      <formula>"NON"</formula>
    </cfRule>
    <cfRule type="cellIs" dxfId="59" priority="9" operator="equal">
      <formula>"OUI"</formula>
    </cfRule>
  </conditionalFormatting>
  <conditionalFormatting sqref="B13">
    <cfRule type="cellIs" dxfId="58" priority="6" operator="equal">
      <formula>"NON"</formula>
    </cfRule>
    <cfRule type="cellIs" dxfId="57" priority="7" operator="equal">
      <formula>"OUI"</formula>
    </cfRule>
  </conditionalFormatting>
  <conditionalFormatting sqref="B15">
    <cfRule type="cellIs" dxfId="56" priority="4" operator="equal">
      <formula>"NON"</formula>
    </cfRule>
    <cfRule type="cellIs" dxfId="55" priority="5" operator="equal">
      <formula>"OUI"</formula>
    </cfRule>
  </conditionalFormatting>
  <conditionalFormatting sqref="B18">
    <cfRule type="containsText" dxfId="54" priority="1" operator="containsText" text="MAITRISE">
      <formula>NOT(ISERROR(SEARCH("MAITRISE",B18)))</formula>
    </cfRule>
    <cfRule type="containsText" dxfId="53" priority="2" operator="containsText" text="MODERE">
      <formula>NOT(ISERROR(SEARCH("MODERE",B18)))</formula>
    </cfRule>
    <cfRule type="containsText" dxfId="52" priority="3" operator="containsText" text="AGGRAVE">
      <formula>NOT(ISERROR(SEARCH("AGGRAVE",B18)))</formula>
    </cfRule>
  </conditionalFormatting>
  <pageMargins left="0.78740157499999996" right="0.78740157499999996" top="0.984251969" bottom="0.984251969" header="0.4921259845" footer="0.4921259845"/>
  <pageSetup paperSize="9" scale="8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FC382E6-C743-411B-B818-D8A30F1CD3FD}">
          <x14:formula1>
            <xm:f>Feuil1!$A$2:$A$3</xm:f>
          </x14:formula1>
          <xm:sqref>B13:B15 B3:B11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H15"/>
  <sheetViews>
    <sheetView zoomScaleNormal="100" workbookViewId="0">
      <selection activeCell="B2" sqref="B2"/>
    </sheetView>
  </sheetViews>
  <sheetFormatPr baseColWidth="10" defaultColWidth="11.42578125" defaultRowHeight="15.75" x14ac:dyDescent="0.25"/>
  <cols>
    <col min="1" max="1" width="70.7109375" style="17" customWidth="1"/>
    <col min="2" max="2" width="21.7109375" style="4" bestFit="1" customWidth="1"/>
    <col min="3" max="3" width="11.5703125" style="2" hidden="1" customWidth="1"/>
    <col min="4" max="4" width="6.7109375" style="2" hidden="1" customWidth="1"/>
    <col min="5" max="5" width="29.28515625" style="4" bestFit="1" customWidth="1"/>
    <col min="6" max="6" width="29.7109375" style="15" bestFit="1" customWidth="1"/>
    <col min="7" max="7" width="50.7109375" style="17" customWidth="1"/>
    <col min="8" max="8" width="0" style="1" hidden="1" customWidth="1"/>
    <col min="9" max="16384" width="11.42578125" style="1"/>
  </cols>
  <sheetData>
    <row r="1" spans="1:8" s="5" customFormat="1" ht="37.5" x14ac:dyDescent="0.2">
      <c r="A1" s="61" t="s">
        <v>99</v>
      </c>
      <c r="B1" s="61" t="s">
        <v>290</v>
      </c>
      <c r="C1" s="20" t="s">
        <v>2</v>
      </c>
      <c r="D1" s="20" t="s">
        <v>3</v>
      </c>
      <c r="E1" s="20" t="s">
        <v>54</v>
      </c>
      <c r="F1" s="35" t="s">
        <v>150</v>
      </c>
      <c r="G1" s="61" t="s">
        <v>151</v>
      </c>
    </row>
    <row r="2" spans="1:8" s="5" customFormat="1" ht="31.5" x14ac:dyDescent="0.2">
      <c r="A2" s="40" t="s">
        <v>106</v>
      </c>
      <c r="B2" s="103" t="s">
        <v>3</v>
      </c>
      <c r="C2" s="23"/>
      <c r="D2" s="27"/>
      <c r="E2" s="25" t="s">
        <v>108</v>
      </c>
      <c r="F2" s="25" t="s">
        <v>194</v>
      </c>
      <c r="G2" s="104"/>
      <c r="H2" s="5">
        <f>IF(B2="OUI",0,50)</f>
        <v>50</v>
      </c>
    </row>
    <row r="3" spans="1:8" s="5" customFormat="1" ht="31.5" x14ac:dyDescent="0.2">
      <c r="A3" s="40" t="s">
        <v>198</v>
      </c>
      <c r="B3" s="103" t="s">
        <v>3</v>
      </c>
      <c r="C3" s="23"/>
      <c r="D3" s="36"/>
      <c r="E3" s="22" t="s">
        <v>199</v>
      </c>
      <c r="F3" s="25" t="s">
        <v>200</v>
      </c>
      <c r="G3" s="104"/>
      <c r="H3" s="5">
        <f>IF(B3="OUI",0,1)</f>
        <v>1</v>
      </c>
    </row>
    <row r="4" spans="1:8" s="5" customFormat="1" x14ac:dyDescent="0.2">
      <c r="A4" s="53" t="s">
        <v>31</v>
      </c>
      <c r="B4" s="103" t="s">
        <v>3</v>
      </c>
      <c r="C4" s="23"/>
      <c r="D4" s="36"/>
      <c r="E4" s="25" t="s">
        <v>53</v>
      </c>
      <c r="F4" s="25"/>
      <c r="G4" s="104"/>
      <c r="H4" s="5">
        <f t="shared" ref="H4:H9" si="0">IF(B4="OUI",0,1)</f>
        <v>1</v>
      </c>
    </row>
    <row r="5" spans="1:8" s="5" customFormat="1" ht="31.5" x14ac:dyDescent="0.2">
      <c r="A5" s="53" t="s">
        <v>107</v>
      </c>
      <c r="B5" s="103" t="s">
        <v>3</v>
      </c>
      <c r="C5" s="23"/>
      <c r="D5" s="36"/>
      <c r="E5" s="25" t="s">
        <v>69</v>
      </c>
      <c r="F5" s="25" t="s">
        <v>195</v>
      </c>
      <c r="G5" s="104"/>
      <c r="H5" s="5">
        <f t="shared" si="0"/>
        <v>1</v>
      </c>
    </row>
    <row r="6" spans="1:8" s="5" customFormat="1" x14ac:dyDescent="0.2">
      <c r="A6" s="53" t="s">
        <v>32</v>
      </c>
      <c r="B6" s="103" t="s">
        <v>3</v>
      </c>
      <c r="C6" s="23"/>
      <c r="D6" s="36"/>
      <c r="E6" s="25" t="s">
        <v>196</v>
      </c>
      <c r="F6" s="25" t="s">
        <v>197</v>
      </c>
      <c r="G6" s="104"/>
      <c r="H6" s="5">
        <f t="shared" si="0"/>
        <v>1</v>
      </c>
    </row>
    <row r="7" spans="1:8" s="5" customFormat="1" x14ac:dyDescent="0.2">
      <c r="A7" s="53" t="s">
        <v>33</v>
      </c>
      <c r="B7" s="103" t="s">
        <v>3</v>
      </c>
      <c r="C7" s="23"/>
      <c r="D7" s="36"/>
      <c r="E7" s="25" t="s">
        <v>196</v>
      </c>
      <c r="F7" s="25" t="s">
        <v>197</v>
      </c>
      <c r="G7" s="104"/>
      <c r="H7" s="5">
        <f t="shared" si="0"/>
        <v>1</v>
      </c>
    </row>
    <row r="8" spans="1:8" s="5" customFormat="1" ht="31.5" x14ac:dyDescent="0.2">
      <c r="A8" s="53" t="s">
        <v>288</v>
      </c>
      <c r="B8" s="103" t="s">
        <v>3</v>
      </c>
      <c r="C8" s="23"/>
      <c r="D8" s="56"/>
      <c r="E8" s="25" t="s">
        <v>70</v>
      </c>
      <c r="F8" s="25" t="s">
        <v>193</v>
      </c>
      <c r="G8" s="104"/>
      <c r="H8" s="5">
        <f>IF(B8="OUI",0,50)</f>
        <v>50</v>
      </c>
    </row>
    <row r="9" spans="1:8" ht="32.25" thickBot="1" x14ac:dyDescent="0.3">
      <c r="A9" s="53" t="s">
        <v>261</v>
      </c>
      <c r="B9" s="103" t="s">
        <v>3</v>
      </c>
      <c r="C9" s="23"/>
      <c r="D9" s="36"/>
      <c r="E9" s="25" t="s">
        <v>260</v>
      </c>
      <c r="F9" s="25" t="s">
        <v>192</v>
      </c>
      <c r="G9" s="104"/>
      <c r="H9" s="5">
        <f t="shared" si="0"/>
        <v>1</v>
      </c>
    </row>
    <row r="10" spans="1:8" hidden="1" x14ac:dyDescent="0.25">
      <c r="A10" s="71" t="s">
        <v>293</v>
      </c>
      <c r="B10" s="68">
        <f>COUNTIF($B$2:$B$9,"NON")</f>
        <v>8</v>
      </c>
      <c r="E10" s="15"/>
      <c r="H10" s="5">
        <f t="shared" ref="H3:H11" si="1">IF(B11="OUI",0,1)</f>
        <v>1</v>
      </c>
    </row>
    <row r="11" spans="1:8" hidden="1" x14ac:dyDescent="0.25">
      <c r="A11" s="71" t="s">
        <v>294</v>
      </c>
      <c r="B11" s="68">
        <f>COUNTIF($B$2:$B$9,"OUI")</f>
        <v>0</v>
      </c>
      <c r="E11" s="15"/>
      <c r="H11" s="5">
        <f t="shared" si="1"/>
        <v>1</v>
      </c>
    </row>
    <row r="12" spans="1:8" ht="16.5" thickBot="1" x14ac:dyDescent="0.3">
      <c r="A12" s="120" t="s">
        <v>356</v>
      </c>
      <c r="B12" s="122" t="str">
        <f>IF(H12&gt;=50,"RISQUE AGGRAVE",IF(H12=0,"RISQUE MAITRISE","RISQUE MODERE"))</f>
        <v>RISQUE AGGRAVE</v>
      </c>
      <c r="H12" s="1">
        <f>SUM(H2:H9)</f>
        <v>106</v>
      </c>
    </row>
    <row r="14" spans="1:8" x14ac:dyDescent="0.25">
      <c r="G14" s="67"/>
    </row>
    <row r="15" spans="1:8" x14ac:dyDescent="0.25">
      <c r="D15" s="4"/>
    </row>
  </sheetData>
  <sheetProtection algorithmName="SHA-512" hashValue="MBMRLoHzXlXpXaJqusf9fpPelCprquRXZVZpG6I+76DhLfsSVg85KoxoB+VLZjHNFEO9TsxXfIjRUHxIek89rA==" saltValue="L+3vuIqeVadErOim4AcKKg==" spinCount="100000" sheet="1" objects="1" scenarios="1" selectLockedCells="1"/>
  <phoneticPr fontId="1" type="noConversion"/>
  <conditionalFormatting sqref="B3:B7">
    <cfRule type="cellIs" dxfId="51" priority="10" operator="equal">
      <formula>"NON"</formula>
    </cfRule>
    <cfRule type="cellIs" dxfId="50" priority="11" operator="equal">
      <formula>"OUI"</formula>
    </cfRule>
  </conditionalFormatting>
  <conditionalFormatting sqref="B9">
    <cfRule type="cellIs" dxfId="49" priority="8" operator="equal">
      <formula>"NON"</formula>
    </cfRule>
    <cfRule type="cellIs" dxfId="48" priority="9" operator="equal">
      <formula>"OUI"</formula>
    </cfRule>
  </conditionalFormatting>
  <conditionalFormatting sqref="B2">
    <cfRule type="cellIs" dxfId="47" priority="6" operator="equal">
      <formula>"NON"</formula>
    </cfRule>
    <cfRule type="cellIs" dxfId="46" priority="7" operator="equal">
      <formula>"OUI"</formula>
    </cfRule>
  </conditionalFormatting>
  <conditionalFormatting sqref="B8">
    <cfRule type="cellIs" dxfId="45" priority="4" operator="equal">
      <formula>"NON"</formula>
    </cfRule>
    <cfRule type="cellIs" dxfId="44" priority="5" operator="equal">
      <formula>"OUI"</formula>
    </cfRule>
  </conditionalFormatting>
  <conditionalFormatting sqref="B12">
    <cfRule type="containsText" dxfId="43" priority="1" operator="containsText" text="MAITRISE">
      <formula>NOT(ISERROR(SEARCH("MAITRISE",B12)))</formula>
    </cfRule>
    <cfRule type="containsText" dxfId="42" priority="2" operator="containsText" text="MODERE">
      <formula>NOT(ISERROR(SEARCH("MODERE",B12)))</formula>
    </cfRule>
    <cfRule type="containsText" dxfId="41" priority="3" operator="containsText" text="AGGRAVE">
      <formula>NOT(ISERROR(SEARCH("AGGRAVE",B12)))</formula>
    </cfRule>
  </conditionalFormatting>
  <pageMargins left="0.78740157499999996" right="0.78740157499999996" top="0.984251969" bottom="0.984251969" header="0.4921259845" footer="0.4921259845"/>
  <pageSetup paperSize="9" scale="8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A36784B-963D-41F8-AE54-EFD1E63FB94A}">
          <x14:formula1>
            <xm:f>Feuil1!$A$2:$A$3</xm:f>
          </x14:formula1>
          <xm:sqref>B2:B9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DCFEE"/>
    <pageSetUpPr fitToPage="1"/>
  </sheetPr>
  <dimension ref="A1:H21"/>
  <sheetViews>
    <sheetView zoomScaleNormal="100" workbookViewId="0">
      <selection activeCell="B3" sqref="B3"/>
    </sheetView>
  </sheetViews>
  <sheetFormatPr baseColWidth="10" defaultColWidth="11.42578125" defaultRowHeight="15.75" x14ac:dyDescent="0.25"/>
  <cols>
    <col min="1" max="1" width="70.7109375" style="17" customWidth="1"/>
    <col min="2" max="2" width="21.7109375" style="15" bestFit="1" customWidth="1"/>
    <col min="3" max="3" width="5.140625" style="2" hidden="1" customWidth="1"/>
    <col min="4" max="4" width="6.28515625" style="2" hidden="1" customWidth="1"/>
    <col min="5" max="6" width="31" style="15" bestFit="1" customWidth="1"/>
    <col min="7" max="7" width="50.7109375" style="17" customWidth="1"/>
    <col min="8" max="8" width="0" style="1" hidden="1" customWidth="1"/>
    <col min="9" max="16384" width="11.42578125" style="1"/>
  </cols>
  <sheetData>
    <row r="1" spans="1:8" s="5" customFormat="1" ht="37.5" x14ac:dyDescent="0.2">
      <c r="A1" s="61" t="s">
        <v>100</v>
      </c>
      <c r="B1" s="61" t="s">
        <v>290</v>
      </c>
      <c r="C1" s="20" t="s">
        <v>2</v>
      </c>
      <c r="D1" s="20" t="s">
        <v>3</v>
      </c>
      <c r="E1" s="62" t="s">
        <v>54</v>
      </c>
      <c r="F1" s="62" t="s">
        <v>150</v>
      </c>
      <c r="G1" s="61" t="s">
        <v>151</v>
      </c>
    </row>
    <row r="2" spans="1:8" s="5" customFormat="1" x14ac:dyDescent="0.2">
      <c r="A2" s="57" t="s">
        <v>35</v>
      </c>
      <c r="B2" s="66"/>
      <c r="C2" s="32"/>
      <c r="D2" s="32"/>
      <c r="E2" s="34"/>
      <c r="F2" s="34"/>
      <c r="G2" s="34"/>
    </row>
    <row r="3" spans="1:8" s="5" customFormat="1" ht="47.25" x14ac:dyDescent="0.2">
      <c r="A3" s="53" t="s">
        <v>262</v>
      </c>
      <c r="B3" s="103" t="s">
        <v>3</v>
      </c>
      <c r="C3" s="23"/>
      <c r="D3" s="36"/>
      <c r="E3" s="25" t="s">
        <v>201</v>
      </c>
      <c r="F3" s="25" t="s">
        <v>202</v>
      </c>
      <c r="G3" s="106"/>
      <c r="H3" s="5">
        <f>IF(B3="OUI",0,1)</f>
        <v>1</v>
      </c>
    </row>
    <row r="4" spans="1:8" s="5" customFormat="1" ht="31.5" x14ac:dyDescent="0.2">
      <c r="A4" s="53" t="s">
        <v>209</v>
      </c>
      <c r="B4" s="103" t="s">
        <v>3</v>
      </c>
      <c r="C4" s="23"/>
      <c r="D4" s="56"/>
      <c r="E4" s="25" t="s">
        <v>210</v>
      </c>
      <c r="F4" s="25" t="s">
        <v>211</v>
      </c>
      <c r="G4" s="106"/>
      <c r="H4" s="5">
        <f>IF(B4="OUI",0,50)</f>
        <v>50</v>
      </c>
    </row>
    <row r="5" spans="1:8" s="5" customFormat="1" ht="31.5" x14ac:dyDescent="0.2">
      <c r="A5" s="53" t="s">
        <v>87</v>
      </c>
      <c r="B5" s="103" t="s">
        <v>3</v>
      </c>
      <c r="C5" s="23"/>
      <c r="D5" s="27"/>
      <c r="E5" s="25" t="s">
        <v>71</v>
      </c>
      <c r="F5" s="25" t="s">
        <v>219</v>
      </c>
      <c r="G5" s="106"/>
      <c r="H5" s="5">
        <f t="shared" ref="H5:H9" si="0">IF(B5="OUI",0,50)</f>
        <v>50</v>
      </c>
    </row>
    <row r="6" spans="1:8" s="5" customFormat="1" ht="31.5" x14ac:dyDescent="0.2">
      <c r="A6" s="53" t="s">
        <v>263</v>
      </c>
      <c r="B6" s="103" t="s">
        <v>3</v>
      </c>
      <c r="C6" s="23"/>
      <c r="D6" s="27"/>
      <c r="E6" s="25" t="s">
        <v>72</v>
      </c>
      <c r="F6" s="25" t="s">
        <v>220</v>
      </c>
      <c r="G6" s="106"/>
      <c r="H6" s="5">
        <f t="shared" si="0"/>
        <v>50</v>
      </c>
    </row>
    <row r="7" spans="1:8" s="5" customFormat="1" ht="47.25" x14ac:dyDescent="0.2">
      <c r="A7" s="53" t="s">
        <v>264</v>
      </c>
      <c r="B7" s="103" t="s">
        <v>3</v>
      </c>
      <c r="C7" s="23"/>
      <c r="D7" s="27"/>
      <c r="E7" s="25" t="s">
        <v>221</v>
      </c>
      <c r="F7" s="25" t="s">
        <v>222</v>
      </c>
      <c r="G7" s="106"/>
      <c r="H7" s="5">
        <f t="shared" si="0"/>
        <v>50</v>
      </c>
    </row>
    <row r="8" spans="1:8" s="5" customFormat="1" ht="47.25" x14ac:dyDescent="0.2">
      <c r="A8" s="53" t="s">
        <v>205</v>
      </c>
      <c r="B8" s="103" t="s">
        <v>3</v>
      </c>
      <c r="C8" s="23"/>
      <c r="D8" s="27"/>
      <c r="E8" s="25" t="s">
        <v>203</v>
      </c>
      <c r="F8" s="25" t="s">
        <v>204</v>
      </c>
      <c r="G8" s="106"/>
      <c r="H8" s="5">
        <f t="shared" si="0"/>
        <v>50</v>
      </c>
    </row>
    <row r="9" spans="1:8" s="5" customFormat="1" ht="31.5" x14ac:dyDescent="0.2">
      <c r="A9" s="53" t="s">
        <v>139</v>
      </c>
      <c r="B9" s="103" t="s">
        <v>3</v>
      </c>
      <c r="C9" s="23"/>
      <c r="D9" s="27"/>
      <c r="E9" s="38" t="s">
        <v>265</v>
      </c>
      <c r="F9" s="38" t="s">
        <v>223</v>
      </c>
      <c r="G9" s="106"/>
      <c r="H9" s="5">
        <f t="shared" si="0"/>
        <v>50</v>
      </c>
    </row>
    <row r="10" spans="1:8" s="5" customFormat="1" ht="31.5" x14ac:dyDescent="0.2">
      <c r="A10" s="53" t="s">
        <v>36</v>
      </c>
      <c r="B10" s="103" t="s">
        <v>3</v>
      </c>
      <c r="C10" s="23"/>
      <c r="D10" s="36"/>
      <c r="E10" s="25" t="s">
        <v>73</v>
      </c>
      <c r="F10" s="25" t="s">
        <v>206</v>
      </c>
      <c r="G10" s="106"/>
      <c r="H10" s="5">
        <f t="shared" ref="H4:H18" si="1">IF(B10="OUI",0,1)</f>
        <v>1</v>
      </c>
    </row>
    <row r="11" spans="1:8" s="5" customFormat="1" ht="31.5" x14ac:dyDescent="0.2">
      <c r="A11" s="53" t="s">
        <v>94</v>
      </c>
      <c r="B11" s="103" t="s">
        <v>3</v>
      </c>
      <c r="C11" s="23"/>
      <c r="D11" s="36"/>
      <c r="E11" s="38" t="s">
        <v>74</v>
      </c>
      <c r="F11" s="38" t="s">
        <v>207</v>
      </c>
      <c r="G11" s="106"/>
      <c r="H11" s="5">
        <f t="shared" si="1"/>
        <v>1</v>
      </c>
    </row>
    <row r="12" spans="1:8" s="5" customFormat="1" x14ac:dyDescent="0.2">
      <c r="A12" s="57" t="s">
        <v>34</v>
      </c>
      <c r="B12" s="66"/>
      <c r="C12" s="32"/>
      <c r="D12" s="32"/>
      <c r="E12" s="34"/>
      <c r="F12" s="34"/>
      <c r="G12" s="34"/>
      <c r="H12" s="124"/>
    </row>
    <row r="13" spans="1:8" s="5" customFormat="1" ht="31.5" x14ac:dyDescent="0.2">
      <c r="A13" s="53" t="s">
        <v>148</v>
      </c>
      <c r="B13" s="103" t="s">
        <v>3</v>
      </c>
      <c r="C13" s="23"/>
      <c r="D13" s="52"/>
      <c r="E13" s="38" t="s">
        <v>75</v>
      </c>
      <c r="F13" s="38" t="s">
        <v>208</v>
      </c>
      <c r="G13" s="106"/>
      <c r="H13" s="5">
        <f t="shared" ref="H13:H14" si="2">IF(B13="OUI",0,50)</f>
        <v>50</v>
      </c>
    </row>
    <row r="14" spans="1:8" s="5" customFormat="1" ht="31.5" x14ac:dyDescent="0.2">
      <c r="A14" s="53" t="s">
        <v>147</v>
      </c>
      <c r="B14" s="103" t="s">
        <v>3</v>
      </c>
      <c r="C14" s="23"/>
      <c r="D14" s="52"/>
      <c r="E14" s="38" t="s">
        <v>76</v>
      </c>
      <c r="F14" s="38" t="s">
        <v>212</v>
      </c>
      <c r="G14" s="106"/>
      <c r="H14" s="5">
        <f t="shared" si="2"/>
        <v>50</v>
      </c>
    </row>
    <row r="15" spans="1:8" s="5" customFormat="1" ht="47.25" x14ac:dyDescent="0.2">
      <c r="A15" s="53" t="s">
        <v>266</v>
      </c>
      <c r="B15" s="103" t="s">
        <v>3</v>
      </c>
      <c r="C15" s="23"/>
      <c r="D15" s="36"/>
      <c r="E15" s="38" t="s">
        <v>267</v>
      </c>
      <c r="F15" s="38" t="s">
        <v>214</v>
      </c>
      <c r="G15" s="107"/>
      <c r="H15" s="5">
        <f t="shared" si="1"/>
        <v>1</v>
      </c>
    </row>
    <row r="16" spans="1:8" s="5" customFormat="1" ht="47.25" x14ac:dyDescent="0.2">
      <c r="A16" s="53" t="s">
        <v>268</v>
      </c>
      <c r="B16" s="103" t="s">
        <v>3</v>
      </c>
      <c r="C16" s="23"/>
      <c r="D16" s="36"/>
      <c r="E16" s="38" t="s">
        <v>269</v>
      </c>
      <c r="F16" s="38" t="s">
        <v>213</v>
      </c>
      <c r="G16" s="106"/>
      <c r="H16" s="5">
        <f t="shared" si="1"/>
        <v>1</v>
      </c>
    </row>
    <row r="17" spans="1:8" s="5" customFormat="1" ht="31.5" x14ac:dyDescent="0.2">
      <c r="A17" s="53" t="s">
        <v>215</v>
      </c>
      <c r="B17" s="103" t="s">
        <v>3</v>
      </c>
      <c r="C17" s="23"/>
      <c r="D17" s="36"/>
      <c r="E17" s="38" t="s">
        <v>216</v>
      </c>
      <c r="F17" s="38" t="s">
        <v>217</v>
      </c>
      <c r="G17" s="106"/>
      <c r="H17" s="5">
        <f t="shared" si="1"/>
        <v>1</v>
      </c>
    </row>
    <row r="18" spans="1:8" s="5" customFormat="1" ht="32.25" thickBot="1" x14ac:dyDescent="0.25">
      <c r="A18" s="53" t="s">
        <v>130</v>
      </c>
      <c r="B18" s="103" t="s">
        <v>3</v>
      </c>
      <c r="C18" s="23"/>
      <c r="D18" s="36"/>
      <c r="E18" s="38" t="s">
        <v>127</v>
      </c>
      <c r="F18" s="38" t="s">
        <v>218</v>
      </c>
      <c r="G18" s="106"/>
      <c r="H18" s="5">
        <f t="shared" si="1"/>
        <v>1</v>
      </c>
    </row>
    <row r="19" spans="1:8" hidden="1" x14ac:dyDescent="0.25">
      <c r="A19" s="71" t="s">
        <v>293</v>
      </c>
      <c r="B19" s="69">
        <f>COUNTIF($B$3:$B$18,"NON")</f>
        <v>15</v>
      </c>
      <c r="D19" s="4"/>
    </row>
    <row r="20" spans="1:8" hidden="1" x14ac:dyDescent="0.25">
      <c r="A20" s="71" t="s">
        <v>294</v>
      </c>
      <c r="B20" s="69">
        <f>COUNTIF($B$3:$B$18,"OUI")</f>
        <v>0</v>
      </c>
    </row>
    <row r="21" spans="1:8" ht="16.5" thickBot="1" x14ac:dyDescent="0.3">
      <c r="A21" s="120" t="s">
        <v>356</v>
      </c>
      <c r="B21" s="122" t="str">
        <f>IF(H21&gt;=50,"RISQUE AGGRAVE",IF(H21=0,"RISQUE MAITRISE","RISQUE MODERE"))</f>
        <v>RISQUE AGGRAVE</v>
      </c>
      <c r="H21" s="1">
        <f>SUM(H3:H18)</f>
        <v>407</v>
      </c>
    </row>
  </sheetData>
  <sheetProtection algorithmName="SHA-512" hashValue="9cnOb0v/8fdG4Nfu3BfLDfk+Dm6UiFZZSKsrC2rcZvuoN0fnfJskWZzCnjK5yp/mbdl4Wy5eWzva8EnOn7oE7g==" saltValue="9W6uI3ek/weRHeiFMDoiyw==" spinCount="100000" sheet="1" objects="1" scenarios="1" selectLockedCells="1"/>
  <phoneticPr fontId="1" type="noConversion"/>
  <conditionalFormatting sqref="B3">
    <cfRule type="cellIs" dxfId="40" priority="12" operator="equal">
      <formula>"NON"</formula>
    </cfRule>
    <cfRule type="cellIs" dxfId="39" priority="13" operator="equal">
      <formula>"OUI"</formula>
    </cfRule>
  </conditionalFormatting>
  <conditionalFormatting sqref="B10:B11">
    <cfRule type="cellIs" dxfId="38" priority="10" operator="equal">
      <formula>"NON"</formula>
    </cfRule>
    <cfRule type="cellIs" dxfId="37" priority="11" operator="equal">
      <formula>"OUI"</formula>
    </cfRule>
  </conditionalFormatting>
  <conditionalFormatting sqref="B15:B18">
    <cfRule type="cellIs" dxfId="36" priority="8" operator="equal">
      <formula>"NON"</formula>
    </cfRule>
    <cfRule type="cellIs" dxfId="35" priority="9" operator="equal">
      <formula>"OUI"</formula>
    </cfRule>
  </conditionalFormatting>
  <conditionalFormatting sqref="B4:B9">
    <cfRule type="cellIs" dxfId="34" priority="6" operator="equal">
      <formula>"NON"</formula>
    </cfRule>
    <cfRule type="cellIs" dxfId="33" priority="7" operator="equal">
      <formula>"OUI"</formula>
    </cfRule>
  </conditionalFormatting>
  <conditionalFormatting sqref="B13:B14">
    <cfRule type="cellIs" dxfId="32" priority="4" operator="equal">
      <formula>"NON"</formula>
    </cfRule>
    <cfRule type="cellIs" dxfId="31" priority="5" operator="equal">
      <formula>"OUI"</formula>
    </cfRule>
  </conditionalFormatting>
  <conditionalFormatting sqref="B21">
    <cfRule type="containsText" dxfId="30" priority="1" operator="containsText" text="MAITRISE">
      <formula>NOT(ISERROR(SEARCH("MAITRISE",B21)))</formula>
    </cfRule>
    <cfRule type="containsText" dxfId="29" priority="2" operator="containsText" text="MODERE">
      <formula>NOT(ISERROR(SEARCH("MODERE",B21)))</formula>
    </cfRule>
    <cfRule type="containsText" dxfId="28" priority="3" operator="containsText" text="AGGRAVE">
      <formula>NOT(ISERROR(SEARCH("AGGRAVE",B21)))</formula>
    </cfRule>
  </conditionalFormatting>
  <pageMargins left="0.78740157499999996" right="0.78740157499999996" top="0.984251969" bottom="0.984251969" header="0.4921259845" footer="0.4921259845"/>
  <pageSetup paperSize="9" scale="72"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1B8A7AF-71FF-468A-A8E6-2FED55A998CE}">
          <x14:formula1>
            <xm:f>Feuil1!$A$2:$A$3</xm:f>
          </x14:formula1>
          <xm:sqref>B3:B11 B13:B18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Notice explicative</vt:lpstr>
      <vt:lpstr>ORDO</vt:lpstr>
      <vt:lpstr>Organisation</vt:lpstr>
      <vt:lpstr>Budget</vt:lpstr>
      <vt:lpstr>Dépenses</vt:lpstr>
      <vt:lpstr>Recettes</vt:lpstr>
      <vt:lpstr>Patrimoine</vt:lpstr>
      <vt:lpstr>Stocks</vt:lpstr>
      <vt:lpstr>Régies</vt:lpstr>
      <vt:lpstr>Personnels budget</vt:lpstr>
      <vt:lpstr>Voyages d'études</vt:lpstr>
      <vt:lpstr>Organigramme fonctionnel</vt:lpstr>
      <vt:lpstr>Feuil1</vt:lpstr>
      <vt:lpstr>Feuil2</vt:lpstr>
    </vt:vector>
  </TitlesOfParts>
  <Company>maaf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nathalie.joyeux;Véronique WOZNIAK</dc:creator>
  <cp:keywords>N2026j</cp:keywords>
  <cp:lastModifiedBy>Véronique WOZNIAK</cp:lastModifiedBy>
  <cp:lastPrinted>2017-02-27T17:27:44Z</cp:lastPrinted>
  <dcterms:created xsi:type="dcterms:W3CDTF">2017-02-20T09:24:22Z</dcterms:created>
  <dcterms:modified xsi:type="dcterms:W3CDTF">2026-03-23T22:37:47Z</dcterms:modified>
</cp:coreProperties>
</file>