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denis.debat\Downloads\"/>
    </mc:Choice>
  </mc:AlternateContent>
  <xr:revisionPtr revIDLastSave="0" documentId="8_{F0A8961A-04B4-477D-8CF1-1B74CBE4CDF6}" xr6:coauthVersionLast="47" xr6:coauthVersionMax="47" xr10:uidLastSave="{00000000-0000-0000-0000-000000000000}"/>
  <bookViews>
    <workbookView xWindow="-120" yWindow="-120" windowWidth="51840" windowHeight="21240" tabRatio="823" xr2:uid="{00000000-000D-0000-FFFF-FFFF00000000}"/>
  </bookViews>
  <sheets>
    <sheet name="Sommaire" sheetId="17" r:id="rId1"/>
    <sheet name="0- SYNTHÈSE ENSEIGN. AGRICOLE" sheetId="25" r:id="rId2"/>
    <sheet name="1- Effectifs EAT" sheetId="23" r:id="rId3"/>
    <sheet name="2- Voie sco par famille" sheetId="4" r:id="rId4"/>
    <sheet name="3- Voie sco par filières" sheetId="6" r:id="rId5"/>
    <sheet name="3bis- Voie sco par niveau" sheetId="27" r:id="rId6"/>
    <sheet name="4- Voie sco par classes" sheetId="15" r:id="rId7"/>
    <sheet name="5- Voie sco par sections" sheetId="20" r:id="rId8"/>
    <sheet name="5bis- Voie sco famille-section" sheetId="21" r:id="rId9"/>
    <sheet name="6-Apprentis famille et région" sheetId="28" r:id="rId10"/>
    <sheet name="7-Apprentis filière et niveau" sheetId="29" r:id="rId11"/>
    <sheet name="8-Apprentis par formation" sheetId="33" r:id="rId12"/>
    <sheet name="9- Supérieur long" sheetId="24" r:id="rId13"/>
  </sheets>
  <definedNames>
    <definedName name="_xlnm.Print_Titles" localSheetId="4">'3- Voie sco par filières'!$2:$2</definedName>
    <definedName name="_xlnm.Print_Titles" localSheetId="6">'4- Voie sco par classes'!$5:$7</definedName>
    <definedName name="_xlnm.Print_Area" localSheetId="2">'1- Effectifs EAT'!$A$1:$M$102</definedName>
    <definedName name="_xlnm.Print_Area" localSheetId="3">'2- Voie sco par famille'!$B$2:$I$19</definedName>
    <definedName name="_xlnm.Print_Area" localSheetId="4">'3- Voie sco par filières'!$B$2:$H$59</definedName>
    <definedName name="_xlnm.Print_Area" localSheetId="6">'4- Voie sco par classes'!$B$2:$J$36</definedName>
    <definedName name="_xlnm.Print_Area" localSheetId="0">Sommaire!$B$1:$N$30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3" i="17" l="1"/>
  <c r="E111" i="29"/>
  <c r="F111" i="29" s="1"/>
  <c r="E112" i="29"/>
  <c r="F112" i="29"/>
  <c r="E113" i="29"/>
  <c r="F113" i="29"/>
  <c r="C114" i="29"/>
  <c r="D114" i="29"/>
  <c r="E114" i="29" s="1"/>
  <c r="F114" i="29" s="1"/>
  <c r="E120" i="29"/>
  <c r="F120" i="29"/>
  <c r="E121" i="29"/>
  <c r="F121" i="29"/>
  <c r="E122" i="29"/>
  <c r="F122" i="29"/>
  <c r="C123" i="29"/>
  <c r="D123" i="29"/>
  <c r="E123" i="29" s="1"/>
  <c r="F123" i="29" s="1"/>
  <c r="E129" i="29"/>
  <c r="F129" i="29"/>
  <c r="E130" i="29"/>
  <c r="F130" i="29"/>
  <c r="E131" i="29"/>
  <c r="F131" i="29" s="1"/>
  <c r="C132" i="29"/>
  <c r="D132" i="29"/>
  <c r="E132" i="29" s="1"/>
  <c r="F132" i="29" s="1"/>
  <c r="E138" i="29"/>
  <c r="F138" i="29"/>
  <c r="E139" i="29"/>
  <c r="F139" i="29" s="1"/>
  <c r="E140" i="29"/>
  <c r="F140" i="29" s="1"/>
  <c r="C141" i="29"/>
  <c r="D141" i="29"/>
  <c r="E141" i="29" s="1"/>
  <c r="F141" i="29" s="1"/>
  <c r="E147" i="29"/>
  <c r="F147" i="29" s="1"/>
  <c r="E148" i="29"/>
  <c r="F148" i="29" s="1"/>
  <c r="E149" i="29"/>
  <c r="F149" i="29"/>
  <c r="C150" i="29"/>
  <c r="D150" i="29"/>
  <c r="E150" i="29"/>
  <c r="F150" i="29" s="1"/>
  <c r="E156" i="29"/>
  <c r="F156" i="29" s="1"/>
  <c r="E157" i="29"/>
  <c r="F157" i="29"/>
  <c r="E158" i="29"/>
  <c r="F158" i="29"/>
  <c r="C159" i="29"/>
  <c r="E159" i="29" s="1"/>
  <c r="F159" i="29" s="1"/>
  <c r="D159" i="29"/>
  <c r="E165" i="29"/>
  <c r="F165" i="29"/>
  <c r="E166" i="29"/>
  <c r="F166" i="29"/>
  <c r="E167" i="29"/>
  <c r="F167" i="29" s="1"/>
  <c r="C168" i="29"/>
  <c r="D168" i="29"/>
  <c r="E168" i="29" s="1"/>
  <c r="F168" i="29" s="1"/>
  <c r="E174" i="29"/>
  <c r="F174" i="29"/>
  <c r="E175" i="29"/>
  <c r="F175" i="29" s="1"/>
  <c r="E176" i="29"/>
  <c r="F176" i="29" s="1"/>
  <c r="C177" i="29"/>
  <c r="D177" i="29"/>
  <c r="E177" i="29" s="1"/>
  <c r="F177" i="29" s="1"/>
  <c r="E36" i="28"/>
  <c r="F36" i="28"/>
  <c r="E37" i="28"/>
  <c r="F37" i="28" s="1"/>
  <c r="E38" i="28"/>
  <c r="F38" i="28" s="1"/>
  <c r="E39" i="28"/>
  <c r="F39" i="28" s="1"/>
  <c r="E40" i="28"/>
  <c r="F40" i="28"/>
  <c r="E41" i="28"/>
  <c r="F41" i="28" s="1"/>
  <c r="E42" i="28"/>
  <c r="F42" i="28" s="1"/>
  <c r="E43" i="28"/>
  <c r="F43" i="28"/>
  <c r="E44" i="28"/>
  <c r="F44" i="28"/>
  <c r="E45" i="28"/>
  <c r="F45" i="28" s="1"/>
  <c r="E46" i="28"/>
  <c r="F46" i="28" s="1"/>
  <c r="E47" i="28"/>
  <c r="F47" i="28"/>
  <c r="E48" i="28"/>
  <c r="F48" i="28"/>
  <c r="E49" i="28"/>
  <c r="F49" i="28" s="1"/>
  <c r="E50" i="28"/>
  <c r="F50" i="28" s="1"/>
  <c r="E51" i="28"/>
  <c r="F51" i="28"/>
  <c r="E52" i="28"/>
  <c r="F52" i="28"/>
  <c r="E53" i="28"/>
  <c r="F53" i="28" s="1"/>
  <c r="F60" i="28"/>
  <c r="G60" i="28" s="1"/>
  <c r="F61" i="28"/>
  <c r="G61" i="28"/>
  <c r="F62" i="28"/>
  <c r="G62" i="28"/>
  <c r="F63" i="28"/>
  <c r="G63" i="28" s="1"/>
  <c r="F64" i="28"/>
  <c r="G64" i="28" s="1"/>
  <c r="D65" i="28"/>
  <c r="E65" i="28"/>
  <c r="F65" i="28"/>
  <c r="G65" i="28"/>
  <c r="D66" i="28"/>
  <c r="E66" i="28"/>
  <c r="F66" i="28" s="1"/>
  <c r="G66" i="28" s="1"/>
  <c r="F67" i="28"/>
  <c r="G67" i="28"/>
  <c r="F68" i="28"/>
  <c r="G68" i="28"/>
  <c r="F69" i="28"/>
  <c r="G69" i="28" s="1"/>
  <c r="F70" i="28"/>
  <c r="G70" i="28" s="1"/>
  <c r="D71" i="28"/>
  <c r="E71" i="28"/>
  <c r="F71" i="28"/>
  <c r="G71" i="28"/>
  <c r="D72" i="28"/>
  <c r="E72" i="28"/>
  <c r="F72" i="28" s="1"/>
  <c r="G72" i="28" s="1"/>
  <c r="F73" i="28"/>
  <c r="G73" i="28"/>
  <c r="F74" i="28"/>
  <c r="G74" i="28"/>
  <c r="F75" i="28"/>
  <c r="G75" i="28" s="1"/>
  <c r="F76" i="28"/>
  <c r="G76" i="28" s="1"/>
  <c r="D77" i="28"/>
  <c r="E77" i="28"/>
  <c r="F77" i="28"/>
  <c r="G77" i="28"/>
  <c r="D78" i="28"/>
  <c r="E78" i="28"/>
  <c r="F78" i="28" s="1"/>
  <c r="G78" i="28" s="1"/>
  <c r="F79" i="28"/>
  <c r="G79" i="28"/>
  <c r="F80" i="28"/>
  <c r="G80" i="28"/>
  <c r="F81" i="28"/>
  <c r="G81" i="28" s="1"/>
  <c r="F82" i="28"/>
  <c r="G82" i="28" s="1"/>
  <c r="F83" i="28"/>
  <c r="G83" i="28"/>
  <c r="F84" i="28"/>
  <c r="G84" i="28"/>
  <c r="D85" i="28"/>
  <c r="D86" i="28" s="1"/>
  <c r="E85" i="28"/>
  <c r="F85" i="28" s="1"/>
  <c r="G85" i="28" s="1"/>
  <c r="F87" i="28"/>
  <c r="G87" i="28" s="1"/>
  <c r="F88" i="28"/>
  <c r="G88" i="28" s="1"/>
  <c r="F89" i="28"/>
  <c r="G89" i="28" s="1"/>
  <c r="F90" i="28"/>
  <c r="G90" i="28"/>
  <c r="F91" i="28"/>
  <c r="G91" i="28" s="1"/>
  <c r="F92" i="28"/>
  <c r="G92" i="28" s="1"/>
  <c r="D93" i="28"/>
  <c r="E93" i="28"/>
  <c r="F93" i="28"/>
  <c r="G93" i="28"/>
  <c r="D94" i="28"/>
  <c r="E94" i="28"/>
  <c r="F94" i="28" s="1"/>
  <c r="G94" i="28" s="1"/>
  <c r="F95" i="28"/>
  <c r="G95" i="28" s="1"/>
  <c r="F96" i="28"/>
  <c r="G96" i="28"/>
  <c r="F97" i="28"/>
  <c r="G97" i="28" s="1"/>
  <c r="F98" i="28"/>
  <c r="G98" i="28" s="1"/>
  <c r="F99" i="28"/>
  <c r="G99" i="28" s="1"/>
  <c r="F100" i="28"/>
  <c r="G100" i="28"/>
  <c r="F101" i="28"/>
  <c r="G101" i="28" s="1"/>
  <c r="F102" i="28"/>
  <c r="G102" i="28" s="1"/>
  <c r="D103" i="28"/>
  <c r="E103" i="28"/>
  <c r="F103" i="28"/>
  <c r="G103" i="28"/>
  <c r="D104" i="28"/>
  <c r="E104" i="28"/>
  <c r="F104" i="28" s="1"/>
  <c r="G104" i="28" s="1"/>
  <c r="F105" i="28"/>
  <c r="G105" i="28" s="1"/>
  <c r="F106" i="28"/>
  <c r="G106" i="28"/>
  <c r="F107" i="28"/>
  <c r="G107" i="28" s="1"/>
  <c r="F108" i="28"/>
  <c r="G108" i="28" s="1"/>
  <c r="F109" i="28"/>
  <c r="G109" i="28" s="1"/>
  <c r="D110" i="28"/>
  <c r="D111" i="28" s="1"/>
  <c r="E110" i="28"/>
  <c r="E111" i="28" s="1"/>
  <c r="F110" i="28"/>
  <c r="G110" i="28" s="1"/>
  <c r="F112" i="28"/>
  <c r="G112" i="28"/>
  <c r="F113" i="28"/>
  <c r="G113" i="28" s="1"/>
  <c r="F114" i="28"/>
  <c r="G114" i="28" s="1"/>
  <c r="F115" i="28"/>
  <c r="G115" i="28" s="1"/>
  <c r="F116" i="28"/>
  <c r="G116" i="28"/>
  <c r="F117" i="28"/>
  <c r="G117" i="28" s="1"/>
  <c r="F118" i="28"/>
  <c r="G118" i="28" s="1"/>
  <c r="F119" i="28"/>
  <c r="G119" i="28" s="1"/>
  <c r="F120" i="28"/>
  <c r="G120" i="28"/>
  <c r="F121" i="28"/>
  <c r="G121" i="28" s="1"/>
  <c r="F122" i="28"/>
  <c r="G122" i="28" s="1"/>
  <c r="D123" i="28"/>
  <c r="E123" i="28"/>
  <c r="F123" i="28"/>
  <c r="G123" i="28"/>
  <c r="D124" i="28"/>
  <c r="E124" i="28"/>
  <c r="F124" i="28" s="1"/>
  <c r="G124" i="28" s="1"/>
  <c r="F125" i="28"/>
  <c r="G125" i="28" s="1"/>
  <c r="F126" i="28"/>
  <c r="G126" i="28"/>
  <c r="F127" i="28"/>
  <c r="G127" i="28" s="1"/>
  <c r="F128" i="28"/>
  <c r="G128" i="28" s="1"/>
  <c r="F129" i="28"/>
  <c r="G129" i="28" s="1"/>
  <c r="D130" i="28"/>
  <c r="D131" i="28" s="1"/>
  <c r="E130" i="28"/>
  <c r="E131" i="28" s="1"/>
  <c r="F131" i="28" s="1"/>
  <c r="G131" i="28" s="1"/>
  <c r="F130" i="28"/>
  <c r="G130" i="28" s="1"/>
  <c r="F132" i="28"/>
  <c r="G132" i="28"/>
  <c r="F133" i="28"/>
  <c r="G133" i="28" s="1"/>
  <c r="F134" i="28"/>
  <c r="G134" i="28" s="1"/>
  <c r="F135" i="28"/>
  <c r="G135" i="28" s="1"/>
  <c r="F136" i="28"/>
  <c r="G136" i="28"/>
  <c r="D137" i="28"/>
  <c r="D138" i="28" s="1"/>
  <c r="E137" i="28"/>
  <c r="F137" i="28" s="1"/>
  <c r="G137" i="28" s="1"/>
  <c r="F139" i="28"/>
  <c r="G139" i="28" s="1"/>
  <c r="F140" i="28"/>
  <c r="G140" i="28" s="1"/>
  <c r="F141" i="28"/>
  <c r="G141" i="28" s="1"/>
  <c r="F142" i="28"/>
  <c r="G142" i="28"/>
  <c r="D143" i="28"/>
  <c r="D144" i="28" s="1"/>
  <c r="E143" i="28"/>
  <c r="F143" i="28" s="1"/>
  <c r="G143" i="28" s="1"/>
  <c r="F145" i="28"/>
  <c r="G145" i="28" s="1"/>
  <c r="F146" i="28"/>
  <c r="G146" i="28" s="1"/>
  <c r="F147" i="28"/>
  <c r="G147" i="28" s="1"/>
  <c r="F148" i="28"/>
  <c r="G148" i="28"/>
  <c r="F149" i="28"/>
  <c r="G149" i="28" s="1"/>
  <c r="D150" i="28"/>
  <c r="F150" i="28" s="1"/>
  <c r="G150" i="28" s="1"/>
  <c r="E150" i="28"/>
  <c r="D151" i="28"/>
  <c r="E151" i="28"/>
  <c r="F151" i="28"/>
  <c r="G151" i="28" s="1"/>
  <c r="F152" i="28"/>
  <c r="G152" i="28" s="1"/>
  <c r="D19" i="17"/>
  <c r="D18" i="17"/>
  <c r="D17" i="17"/>
  <c r="E158" i="33"/>
  <c r="F158" i="33" s="1"/>
  <c r="E157" i="33"/>
  <c r="F157" i="33" s="1"/>
  <c r="E156" i="33"/>
  <c r="F156" i="33" s="1"/>
  <c r="E154" i="33"/>
  <c r="F154" i="33" s="1"/>
  <c r="E153" i="33"/>
  <c r="F153" i="33" s="1"/>
  <c r="E152" i="33"/>
  <c r="F152" i="33" s="1"/>
  <c r="E150" i="33"/>
  <c r="F150" i="33" s="1"/>
  <c r="E149" i="33"/>
  <c r="F149" i="33" s="1"/>
  <c r="E147" i="33"/>
  <c r="F147" i="33" s="1"/>
  <c r="E146" i="33"/>
  <c r="F146" i="33" s="1"/>
  <c r="E145" i="33"/>
  <c r="F145" i="33" s="1"/>
  <c r="E144" i="33"/>
  <c r="F144" i="33" s="1"/>
  <c r="E143" i="33"/>
  <c r="F143" i="33" s="1"/>
  <c r="E142" i="33"/>
  <c r="F142" i="33" s="1"/>
  <c r="E141" i="33"/>
  <c r="F141" i="33" s="1"/>
  <c r="E140" i="33"/>
  <c r="F140" i="33" s="1"/>
  <c r="E139" i="33"/>
  <c r="F139" i="33" s="1"/>
  <c r="E138" i="33"/>
  <c r="F138" i="33" s="1"/>
  <c r="E137" i="33"/>
  <c r="E136" i="33"/>
  <c r="E135" i="33"/>
  <c r="F135" i="33" s="1"/>
  <c r="E134" i="33"/>
  <c r="E133" i="33"/>
  <c r="F133" i="33" s="1"/>
  <c r="E132" i="33"/>
  <c r="F132" i="33" s="1"/>
  <c r="E131" i="33"/>
  <c r="F131" i="33" s="1"/>
  <c r="E130" i="33"/>
  <c r="F130" i="33" s="1"/>
  <c r="E129" i="33"/>
  <c r="F129" i="33" s="1"/>
  <c r="E128" i="33"/>
  <c r="F128" i="33" s="1"/>
  <c r="E127" i="33"/>
  <c r="F127" i="33" s="1"/>
  <c r="E126" i="33"/>
  <c r="E125" i="33"/>
  <c r="F125" i="33" s="1"/>
  <c r="E123" i="33"/>
  <c r="F123" i="33" s="1"/>
  <c r="E122" i="33"/>
  <c r="F122" i="33" s="1"/>
  <c r="E121" i="33"/>
  <c r="F121" i="33" s="1"/>
  <c r="E120" i="33"/>
  <c r="F120" i="33" s="1"/>
  <c r="E119" i="33"/>
  <c r="F119" i="33" s="1"/>
  <c r="E118" i="33"/>
  <c r="F118" i="33" s="1"/>
  <c r="E117" i="33"/>
  <c r="F117" i="33" s="1"/>
  <c r="E116" i="33"/>
  <c r="F116" i="33" s="1"/>
  <c r="E115" i="33"/>
  <c r="F115" i="33" s="1"/>
  <c r="E114" i="33"/>
  <c r="F114" i="33" s="1"/>
  <c r="E113" i="33"/>
  <c r="F113" i="33" s="1"/>
  <c r="E112" i="33"/>
  <c r="F112" i="33" s="1"/>
  <c r="E111" i="33"/>
  <c r="F111" i="33" s="1"/>
  <c r="E110" i="33"/>
  <c r="F110" i="33" s="1"/>
  <c r="E109" i="33"/>
  <c r="F109" i="33" s="1"/>
  <c r="E108" i="33"/>
  <c r="F108" i="33" s="1"/>
  <c r="F107" i="33"/>
  <c r="E106" i="33"/>
  <c r="F106" i="33" s="1"/>
  <c r="E105" i="33"/>
  <c r="F105" i="33" s="1"/>
  <c r="E104" i="33"/>
  <c r="F104" i="33" s="1"/>
  <c r="E103" i="33"/>
  <c r="F103" i="33" s="1"/>
  <c r="E102" i="33"/>
  <c r="F102" i="33" s="1"/>
  <c r="E101" i="33"/>
  <c r="F101" i="33" s="1"/>
  <c r="E100" i="33"/>
  <c r="F100" i="33" s="1"/>
  <c r="E99" i="33"/>
  <c r="F99" i="33" s="1"/>
  <c r="E98" i="33"/>
  <c r="F98" i="33" s="1"/>
  <c r="E97" i="33"/>
  <c r="F97" i="33" s="1"/>
  <c r="F96" i="33"/>
  <c r="E95" i="33"/>
  <c r="F95" i="33" s="1"/>
  <c r="E94" i="33"/>
  <c r="F94" i="33" s="1"/>
  <c r="E93" i="33"/>
  <c r="F93" i="33" s="1"/>
  <c r="E92" i="33"/>
  <c r="F92" i="33" s="1"/>
  <c r="E91" i="33"/>
  <c r="F91" i="33" s="1"/>
  <c r="E90" i="33"/>
  <c r="F90" i="33" s="1"/>
  <c r="E89" i="33"/>
  <c r="F89" i="33" s="1"/>
  <c r="E88" i="33"/>
  <c r="F88" i="33" s="1"/>
  <c r="E87" i="33"/>
  <c r="F87" i="33" s="1"/>
  <c r="E86" i="33"/>
  <c r="F86" i="33" s="1"/>
  <c r="E85" i="33"/>
  <c r="F85" i="33" s="1"/>
  <c r="E84" i="33"/>
  <c r="F84" i="33" s="1"/>
  <c r="E83" i="33"/>
  <c r="F83" i="33" s="1"/>
  <c r="E82" i="33"/>
  <c r="F82" i="33" s="1"/>
  <c r="E81" i="33"/>
  <c r="F81" i="33" s="1"/>
  <c r="E80" i="33"/>
  <c r="F80" i="33" s="1"/>
  <c r="E79" i="33"/>
  <c r="F79" i="33" s="1"/>
  <c r="E78" i="33"/>
  <c r="F78" i="33" s="1"/>
  <c r="E77" i="33"/>
  <c r="F77" i="33" s="1"/>
  <c r="E76" i="33"/>
  <c r="F76" i="33" s="1"/>
  <c r="E75" i="33"/>
  <c r="F75" i="33" s="1"/>
  <c r="E74" i="33"/>
  <c r="F74" i="33" s="1"/>
  <c r="E73" i="33"/>
  <c r="F73" i="33" s="1"/>
  <c r="E72" i="33"/>
  <c r="E71" i="33"/>
  <c r="F71" i="33" s="1"/>
  <c r="E70" i="33"/>
  <c r="F70" i="33" s="1"/>
  <c r="E69" i="33"/>
  <c r="E68" i="33"/>
  <c r="F68" i="33" s="1"/>
  <c r="E67" i="33"/>
  <c r="F67" i="33" s="1"/>
  <c r="E66" i="33"/>
  <c r="F66" i="33" s="1"/>
  <c r="E65" i="33"/>
  <c r="F65" i="33" s="1"/>
  <c r="E64" i="33"/>
  <c r="F64" i="33" s="1"/>
  <c r="E63" i="33"/>
  <c r="F63" i="33" s="1"/>
  <c r="E62" i="33"/>
  <c r="F62" i="33" s="1"/>
  <c r="D61" i="33"/>
  <c r="E61" i="33" s="1"/>
  <c r="F61" i="33" s="1"/>
  <c r="D57" i="33"/>
  <c r="E57" i="33" s="1"/>
  <c r="F57" i="33" s="1"/>
  <c r="D56" i="33"/>
  <c r="E56" i="33" s="1"/>
  <c r="F56" i="33" s="1"/>
  <c r="D55" i="33"/>
  <c r="C55" i="33"/>
  <c r="E54" i="33"/>
  <c r="F54" i="33" s="1"/>
  <c r="E53" i="33"/>
  <c r="F53" i="33" s="1"/>
  <c r="D52" i="33"/>
  <c r="E52" i="33" s="1"/>
  <c r="F52" i="33" s="1"/>
  <c r="D51" i="33"/>
  <c r="E51" i="33" s="1"/>
  <c r="F51" i="33" s="1"/>
  <c r="D50" i="33"/>
  <c r="E50" i="33" s="1"/>
  <c r="F50" i="33" s="1"/>
  <c r="E49" i="33"/>
  <c r="F49" i="33" s="1"/>
  <c r="D48" i="33"/>
  <c r="E48" i="33" s="1"/>
  <c r="D47" i="33"/>
  <c r="E47" i="33" s="1"/>
  <c r="F47" i="33" s="1"/>
  <c r="D46" i="33"/>
  <c r="E46" i="33" s="1"/>
  <c r="F46" i="33" s="1"/>
  <c r="E45" i="33"/>
  <c r="F45" i="33" s="1"/>
  <c r="D44" i="33"/>
  <c r="E44" i="33" s="1"/>
  <c r="F44" i="33" s="1"/>
  <c r="E43" i="33"/>
  <c r="F43" i="33" s="1"/>
  <c r="D43" i="33"/>
  <c r="D42" i="33"/>
  <c r="E42" i="33" s="1"/>
  <c r="F42" i="33" s="1"/>
  <c r="E41" i="33"/>
  <c r="F41" i="33" s="1"/>
  <c r="E40" i="33"/>
  <c r="E38" i="33"/>
  <c r="F38" i="33" s="1"/>
  <c r="E36" i="33"/>
  <c r="F36" i="33" s="1"/>
  <c r="E35" i="33"/>
  <c r="F35" i="33" s="1"/>
  <c r="E34" i="33"/>
  <c r="F34" i="33" s="1"/>
  <c r="E33" i="33"/>
  <c r="F33" i="33" s="1"/>
  <c r="E32" i="33"/>
  <c r="F32" i="33" s="1"/>
  <c r="E31" i="33"/>
  <c r="F31" i="33" s="1"/>
  <c r="E30" i="33"/>
  <c r="F30" i="33" s="1"/>
  <c r="E29" i="33"/>
  <c r="F29" i="33" s="1"/>
  <c r="E28" i="33"/>
  <c r="F28" i="33" s="1"/>
  <c r="E26" i="33"/>
  <c r="F26" i="33" s="1"/>
  <c r="E25" i="33"/>
  <c r="F25" i="33" s="1"/>
  <c r="E24" i="33"/>
  <c r="E23" i="33"/>
  <c r="E22" i="33"/>
  <c r="F22" i="33" s="1"/>
  <c r="E21" i="33"/>
  <c r="F21" i="33" s="1"/>
  <c r="E20" i="33"/>
  <c r="F20" i="33" s="1"/>
  <c r="E19" i="33"/>
  <c r="F19" i="33" s="1"/>
  <c r="E18" i="33"/>
  <c r="F18" i="33" s="1"/>
  <c r="E16" i="33"/>
  <c r="F16" i="33" s="1"/>
  <c r="E15" i="33"/>
  <c r="F15" i="33" s="1"/>
  <c r="E14" i="33"/>
  <c r="F14" i="33" s="1"/>
  <c r="E13" i="33"/>
  <c r="F13" i="33" s="1"/>
  <c r="E12" i="33"/>
  <c r="F12" i="33" s="1"/>
  <c r="D102" i="29"/>
  <c r="C102" i="29"/>
  <c r="E101" i="29"/>
  <c r="F101" i="29" s="1"/>
  <c r="E100" i="29"/>
  <c r="F100" i="29" s="1"/>
  <c r="E99" i="29"/>
  <c r="F99" i="29" s="1"/>
  <c r="E98" i="29"/>
  <c r="F98" i="29" s="1"/>
  <c r="E97" i="29"/>
  <c r="F97" i="29" s="1"/>
  <c r="E96" i="29"/>
  <c r="F96" i="29" s="1"/>
  <c r="D91" i="29"/>
  <c r="C91" i="29"/>
  <c r="E89" i="29"/>
  <c r="F89" i="29" s="1"/>
  <c r="E87" i="29"/>
  <c r="F87" i="29" s="1"/>
  <c r="E85" i="29"/>
  <c r="F85" i="29" s="1"/>
  <c r="D80" i="29"/>
  <c r="C80" i="29"/>
  <c r="E80" i="29" s="1"/>
  <c r="F80" i="29" s="1"/>
  <c r="E79" i="29"/>
  <c r="F79" i="29" s="1"/>
  <c r="E78" i="29"/>
  <c r="F78" i="29" s="1"/>
  <c r="E77" i="29"/>
  <c r="F77" i="29" s="1"/>
  <c r="E76" i="29"/>
  <c r="F76" i="29" s="1"/>
  <c r="E75" i="29"/>
  <c r="F75" i="29" s="1"/>
  <c r="E74" i="29"/>
  <c r="F74" i="29" s="1"/>
  <c r="D69" i="29"/>
  <c r="C69" i="29"/>
  <c r="E69" i="29" s="1"/>
  <c r="F69" i="29" s="1"/>
  <c r="E68" i="29"/>
  <c r="F68" i="29" s="1"/>
  <c r="E67" i="29"/>
  <c r="F67" i="29" s="1"/>
  <c r="E66" i="29"/>
  <c r="F66" i="29" s="1"/>
  <c r="E65" i="29"/>
  <c r="F65" i="29" s="1"/>
  <c r="E64" i="29"/>
  <c r="F64" i="29" s="1"/>
  <c r="E63" i="29"/>
  <c r="F63" i="29" s="1"/>
  <c r="D57" i="29"/>
  <c r="C57" i="29"/>
  <c r="E57" i="29" s="1"/>
  <c r="F57" i="29" s="1"/>
  <c r="E56" i="29"/>
  <c r="F56" i="29" s="1"/>
  <c r="E55" i="29"/>
  <c r="F55" i="29" s="1"/>
  <c r="E54" i="29"/>
  <c r="F54" i="29" s="1"/>
  <c r="E53" i="29"/>
  <c r="F53" i="29" s="1"/>
  <c r="E52" i="29"/>
  <c r="F52" i="29" s="1"/>
  <c r="E51" i="29"/>
  <c r="F51" i="29" s="1"/>
  <c r="D45" i="29"/>
  <c r="C45" i="29"/>
  <c r="E45" i="29" s="1"/>
  <c r="F45" i="29" s="1"/>
  <c r="E44" i="29"/>
  <c r="F44" i="29" s="1"/>
  <c r="E43" i="29"/>
  <c r="F43" i="29" s="1"/>
  <c r="E42" i="29"/>
  <c r="F42" i="29" s="1"/>
  <c r="E41" i="29"/>
  <c r="F41" i="29" s="1"/>
  <c r="E40" i="29"/>
  <c r="F40" i="29" s="1"/>
  <c r="E39" i="29"/>
  <c r="F39" i="29" s="1"/>
  <c r="D32" i="29"/>
  <c r="C32" i="29"/>
  <c r="E32" i="29" s="1"/>
  <c r="F32" i="29" s="1"/>
  <c r="E31" i="29"/>
  <c r="F31" i="29" s="1"/>
  <c r="E30" i="29"/>
  <c r="F30" i="29" s="1"/>
  <c r="E29" i="29"/>
  <c r="F29" i="29" s="1"/>
  <c r="E28" i="29"/>
  <c r="F28" i="29" s="1"/>
  <c r="E27" i="29"/>
  <c r="F27" i="29" s="1"/>
  <c r="E26" i="29"/>
  <c r="F26" i="29" s="1"/>
  <c r="E20" i="29"/>
  <c r="F20" i="29" s="1"/>
  <c r="E19" i="29"/>
  <c r="F19" i="29" s="1"/>
  <c r="E18" i="29"/>
  <c r="F18" i="29" s="1"/>
  <c r="E17" i="29"/>
  <c r="F17" i="29" s="1"/>
  <c r="E16" i="29"/>
  <c r="F16" i="29" s="1"/>
  <c r="E15" i="29"/>
  <c r="F15" i="29" s="1"/>
  <c r="E14" i="29"/>
  <c r="F14" i="29" s="1"/>
  <c r="E29" i="28"/>
  <c r="F29" i="28" s="1"/>
  <c r="E28" i="28"/>
  <c r="F28" i="28" s="1"/>
  <c r="E27" i="28"/>
  <c r="F27" i="28" s="1"/>
  <c r="E26" i="28"/>
  <c r="F26" i="28" s="1"/>
  <c r="E25" i="28"/>
  <c r="F25" i="28" s="1"/>
  <c r="E24" i="28"/>
  <c r="F24" i="28" s="1"/>
  <c r="E23" i="28"/>
  <c r="F23" i="28" s="1"/>
  <c r="E22" i="28"/>
  <c r="F22" i="28" s="1"/>
  <c r="E21" i="28"/>
  <c r="F21" i="28" s="1"/>
  <c r="E15" i="28"/>
  <c r="F15" i="28" s="1"/>
  <c r="E14" i="28"/>
  <c r="F14" i="28" s="1"/>
  <c r="E13" i="28"/>
  <c r="F13" i="28" s="1"/>
  <c r="E91" i="29" l="1"/>
  <c r="F91" i="29" s="1"/>
  <c r="E102" i="29"/>
  <c r="F102" i="29" s="1"/>
  <c r="F111" i="28"/>
  <c r="G111" i="28" s="1"/>
  <c r="E144" i="28"/>
  <c r="F144" i="28" s="1"/>
  <c r="G144" i="28" s="1"/>
  <c r="E138" i="28"/>
  <c r="F138" i="28" s="1"/>
  <c r="G138" i="28" s="1"/>
  <c r="E86" i="28"/>
  <c r="F86" i="28" s="1"/>
  <c r="G86" i="28" s="1"/>
  <c r="E55" i="33"/>
  <c r="F55" i="33" s="1"/>
  <c r="L19" i="25"/>
  <c r="H19" i="25"/>
  <c r="J122" i="23" l="1"/>
  <c r="J123" i="23"/>
  <c r="J124" i="23"/>
  <c r="K122" i="23"/>
  <c r="K123" i="23"/>
  <c r="K124" i="23"/>
  <c r="I139" i="23"/>
  <c r="J139" i="23" s="1"/>
  <c r="H139" i="23"/>
  <c r="I135" i="23"/>
  <c r="H135" i="23"/>
  <c r="K135" i="23" s="1"/>
  <c r="J143" i="23"/>
  <c r="I143" i="23"/>
  <c r="N143" i="23" s="1"/>
  <c r="H143" i="23"/>
  <c r="M143" i="23" s="1"/>
  <c r="I141" i="23"/>
  <c r="K141" i="23" s="1"/>
  <c r="H141" i="23"/>
  <c r="K139" i="23"/>
  <c r="D141" i="23"/>
  <c r="N141" i="23" s="1"/>
  <c r="C141" i="23"/>
  <c r="F141" i="23" s="1"/>
  <c r="D139" i="23"/>
  <c r="N139" i="23" s="1"/>
  <c r="C139" i="23"/>
  <c r="M139" i="23" s="1"/>
  <c r="D137" i="23"/>
  <c r="C137" i="23"/>
  <c r="M137" i="23" s="1"/>
  <c r="D135" i="23"/>
  <c r="C135" i="23"/>
  <c r="M135" i="23" s="1"/>
  <c r="D133" i="23"/>
  <c r="N133" i="23" s="1"/>
  <c r="C133" i="23"/>
  <c r="E133" i="23" s="1"/>
  <c r="N111" i="23"/>
  <c r="N112" i="23"/>
  <c r="N113" i="23"/>
  <c r="N114" i="23"/>
  <c r="N115" i="23"/>
  <c r="N116" i="23"/>
  <c r="N117" i="23"/>
  <c r="N118" i="23"/>
  <c r="N119" i="23"/>
  <c r="N120" i="23"/>
  <c r="N121" i="23"/>
  <c r="N122" i="23"/>
  <c r="N123" i="23"/>
  <c r="N124" i="23"/>
  <c r="N110" i="23"/>
  <c r="M111" i="23"/>
  <c r="M112" i="23"/>
  <c r="M113" i="23"/>
  <c r="M114" i="23"/>
  <c r="M115" i="23"/>
  <c r="M116" i="23"/>
  <c r="M117" i="23"/>
  <c r="M118" i="23"/>
  <c r="M119" i="23"/>
  <c r="M120" i="23"/>
  <c r="M121" i="23"/>
  <c r="M122" i="23"/>
  <c r="M123" i="23"/>
  <c r="M124" i="23"/>
  <c r="M110" i="23"/>
  <c r="J113" i="23"/>
  <c r="K113" i="23" s="1"/>
  <c r="J120" i="23"/>
  <c r="K120" i="23" s="1"/>
  <c r="J118" i="23"/>
  <c r="K118" i="23" s="1"/>
  <c r="J117" i="23"/>
  <c r="K117" i="23" s="1"/>
  <c r="I125" i="23"/>
  <c r="N125" i="23" s="1"/>
  <c r="H125" i="23"/>
  <c r="M125" i="23" s="1"/>
  <c r="E125" i="23"/>
  <c r="F125" i="23" s="1"/>
  <c r="E121" i="23"/>
  <c r="F121" i="23" s="1"/>
  <c r="E120" i="23"/>
  <c r="F120" i="23" s="1"/>
  <c r="E119" i="23"/>
  <c r="F119" i="23" s="1"/>
  <c r="E118" i="23"/>
  <c r="F118" i="23" s="1"/>
  <c r="E117" i="23"/>
  <c r="F117" i="23" s="1"/>
  <c r="E116" i="23"/>
  <c r="F116" i="23" s="1"/>
  <c r="E115" i="23"/>
  <c r="F115" i="23" s="1"/>
  <c r="E114" i="23"/>
  <c r="F114" i="23" s="1"/>
  <c r="E113" i="23"/>
  <c r="F113" i="23" s="1"/>
  <c r="E112" i="23"/>
  <c r="F112" i="23" s="1"/>
  <c r="E111" i="23"/>
  <c r="F111" i="23" s="1"/>
  <c r="E110" i="23"/>
  <c r="F110" i="23" s="1"/>
  <c r="B106" i="27"/>
  <c r="C104" i="27"/>
  <c r="C102" i="27"/>
  <c r="C101" i="27"/>
  <c r="C95" i="27"/>
  <c r="B90" i="27"/>
  <c r="C88" i="27"/>
  <c r="C86" i="27"/>
  <c r="C85" i="27"/>
  <c r="D84" i="27"/>
  <c r="C84" i="27"/>
  <c r="C82" i="27"/>
  <c r="C81" i="27"/>
  <c r="C80" i="27"/>
  <c r="C79" i="27"/>
  <c r="C78" i="27"/>
  <c r="B74" i="27"/>
  <c r="C72" i="27"/>
  <c r="C70" i="27"/>
  <c r="C69" i="27"/>
  <c r="C68" i="27"/>
  <c r="C66" i="27"/>
  <c r="C65" i="27"/>
  <c r="D63" i="27"/>
  <c r="C63" i="27"/>
  <c r="C62" i="27"/>
  <c r="B58" i="27"/>
  <c r="C56" i="27"/>
  <c r="C55" i="27"/>
  <c r="C54" i="27"/>
  <c r="C53" i="27"/>
  <c r="C52" i="27"/>
  <c r="C51" i="27"/>
  <c r="C50" i="27"/>
  <c r="D49" i="27"/>
  <c r="C49" i="27"/>
  <c r="C48" i="27"/>
  <c r="C47" i="27"/>
  <c r="C46" i="27"/>
  <c r="C40" i="27"/>
  <c r="C90" i="27" s="1"/>
  <c r="B40" i="27"/>
  <c r="D39" i="27"/>
  <c r="F39" i="27" s="1"/>
  <c r="F38" i="27"/>
  <c r="E38" i="27"/>
  <c r="D38" i="27"/>
  <c r="D104" i="27" s="1"/>
  <c r="F37" i="27"/>
  <c r="D37" i="27"/>
  <c r="D55" i="27" s="1"/>
  <c r="D36" i="27"/>
  <c r="D86" i="27" s="1"/>
  <c r="D35" i="27"/>
  <c r="D69" i="27" s="1"/>
  <c r="E34" i="27"/>
  <c r="D34" i="27"/>
  <c r="F34" i="27" s="1"/>
  <c r="E33" i="27"/>
  <c r="D33" i="27"/>
  <c r="D51" i="27" s="1"/>
  <c r="F32" i="27"/>
  <c r="E32" i="27"/>
  <c r="D32" i="27"/>
  <c r="D50" i="27" s="1"/>
  <c r="D31" i="27"/>
  <c r="D81" i="27" s="1"/>
  <c r="F30" i="27"/>
  <c r="E30" i="27"/>
  <c r="D30" i="27"/>
  <c r="D80" i="27" s="1"/>
  <c r="F29" i="27"/>
  <c r="D29" i="27"/>
  <c r="D47" i="27" s="1"/>
  <c r="D28" i="27"/>
  <c r="D62" i="27" s="1"/>
  <c r="E22" i="27"/>
  <c r="D22" i="27"/>
  <c r="E21" i="27"/>
  <c r="D21" i="27"/>
  <c r="D20" i="27"/>
  <c r="E20" i="27" s="1"/>
  <c r="D19" i="27"/>
  <c r="E19" i="27" s="1"/>
  <c r="E18" i="27"/>
  <c r="D18" i="27"/>
  <c r="E17" i="27"/>
  <c r="D17" i="27"/>
  <c r="D16" i="27"/>
  <c r="E16" i="27" s="1"/>
  <c r="D15" i="27"/>
  <c r="E15" i="27" s="1"/>
  <c r="E14" i="27"/>
  <c r="D14" i="27"/>
  <c r="E13" i="27"/>
  <c r="D13" i="27"/>
  <c r="D12" i="27"/>
  <c r="E12" i="27" s="1"/>
  <c r="D11" i="27"/>
  <c r="E11" i="27" s="1"/>
  <c r="E10" i="27"/>
  <c r="D10" i="27"/>
  <c r="K68" i="23"/>
  <c r="K73" i="23"/>
  <c r="K72" i="23"/>
  <c r="K71" i="23"/>
  <c r="K70" i="23"/>
  <c r="K69" i="23"/>
  <c r="J77" i="23"/>
  <c r="I77" i="23"/>
  <c r="J74" i="23"/>
  <c r="I74" i="23"/>
  <c r="F66" i="23"/>
  <c r="F68" i="23"/>
  <c r="F69" i="23"/>
  <c r="F70" i="23"/>
  <c r="F71" i="23"/>
  <c r="F72" i="23"/>
  <c r="F73" i="23"/>
  <c r="F75" i="23"/>
  <c r="F76" i="23"/>
  <c r="F65" i="23"/>
  <c r="E77" i="23"/>
  <c r="D77" i="23"/>
  <c r="E74" i="23"/>
  <c r="D74" i="23"/>
  <c r="E67" i="23"/>
  <c r="D67" i="23"/>
  <c r="Q12" i="4"/>
  <c r="R12" i="4" s="1"/>
  <c r="G12" i="4"/>
  <c r="H12" i="4" s="1"/>
  <c r="Q11" i="4"/>
  <c r="R11" i="4" s="1"/>
  <c r="G11" i="4"/>
  <c r="H11" i="4" s="1"/>
  <c r="Q10" i="4"/>
  <c r="R10" i="4" s="1"/>
  <c r="G10" i="4"/>
  <c r="H10" i="4" s="1"/>
  <c r="Q9" i="4"/>
  <c r="R9" i="4" s="1"/>
  <c r="G9" i="4"/>
  <c r="H9" i="4" s="1"/>
  <c r="Q8" i="4"/>
  <c r="R8" i="4" s="1"/>
  <c r="G8" i="4"/>
  <c r="H8" i="4" s="1"/>
  <c r="Q7" i="4"/>
  <c r="R7" i="4" s="1"/>
  <c r="G7" i="4"/>
  <c r="H7" i="4" s="1"/>
  <c r="G6" i="4"/>
  <c r="H6" i="4" s="1"/>
  <c r="F135" i="23" l="1"/>
  <c r="J141" i="23"/>
  <c r="J135" i="23"/>
  <c r="O143" i="23"/>
  <c r="P143" i="23"/>
  <c r="O139" i="23"/>
  <c r="P139" i="23"/>
  <c r="E137" i="23"/>
  <c r="M141" i="23"/>
  <c r="P141" i="23" s="1"/>
  <c r="N137" i="23"/>
  <c r="P137" i="23" s="1"/>
  <c r="K143" i="23"/>
  <c r="M133" i="23"/>
  <c r="P133" i="23" s="1"/>
  <c r="N135" i="23"/>
  <c r="O135" i="23" s="1"/>
  <c r="P135" i="23"/>
  <c r="F137" i="23"/>
  <c r="F139" i="23"/>
  <c r="F133" i="23"/>
  <c r="E141" i="23"/>
  <c r="E135" i="23"/>
  <c r="E139" i="23"/>
  <c r="O123" i="23"/>
  <c r="P123" i="23" s="1"/>
  <c r="O115" i="23"/>
  <c r="P115" i="23" s="1"/>
  <c r="O122" i="23"/>
  <c r="P122" i="23" s="1"/>
  <c r="O110" i="23"/>
  <c r="P110" i="23" s="1"/>
  <c r="O117" i="23"/>
  <c r="P117" i="23" s="1"/>
  <c r="O114" i="23"/>
  <c r="P114" i="23" s="1"/>
  <c r="O121" i="23"/>
  <c r="P121" i="23" s="1"/>
  <c r="O119" i="23"/>
  <c r="P119" i="23" s="1"/>
  <c r="O111" i="23"/>
  <c r="P111" i="23" s="1"/>
  <c r="O113" i="23"/>
  <c r="P113" i="23" s="1"/>
  <c r="O120" i="23"/>
  <c r="P120" i="23" s="1"/>
  <c r="O112" i="23"/>
  <c r="P112" i="23" s="1"/>
  <c r="J125" i="23"/>
  <c r="K125" i="23" s="1"/>
  <c r="O118" i="23"/>
  <c r="P118" i="23" s="1"/>
  <c r="O124" i="23"/>
  <c r="P124" i="23" s="1"/>
  <c r="O116" i="23"/>
  <c r="P116" i="23" s="1"/>
  <c r="O125" i="23"/>
  <c r="P125" i="23" s="1"/>
  <c r="J78" i="23"/>
  <c r="F67" i="23"/>
  <c r="D101" i="27"/>
  <c r="E35" i="27"/>
  <c r="D40" i="27"/>
  <c r="E40" i="27" s="1"/>
  <c r="D48" i="27"/>
  <c r="D52" i="27"/>
  <c r="D56" i="27"/>
  <c r="D78" i="27"/>
  <c r="D82" i="27"/>
  <c r="D88" i="27"/>
  <c r="F35" i="27"/>
  <c r="D65" i="27"/>
  <c r="D70" i="27"/>
  <c r="D102" i="27"/>
  <c r="D53" i="27"/>
  <c r="C58" i="27"/>
  <c r="D79" i="27"/>
  <c r="E28" i="27"/>
  <c r="F33" i="27"/>
  <c r="E36" i="27"/>
  <c r="D66" i="27"/>
  <c r="D72" i="27"/>
  <c r="F28" i="27"/>
  <c r="E31" i="27"/>
  <c r="F36" i="27"/>
  <c r="E39" i="27"/>
  <c r="D46" i="27"/>
  <c r="D54" i="27"/>
  <c r="D85" i="27"/>
  <c r="F31" i="27"/>
  <c r="D68" i="27"/>
  <c r="C74" i="27"/>
  <c r="D95" i="27"/>
  <c r="C106" i="27"/>
  <c r="E29" i="27"/>
  <c r="E37" i="27"/>
  <c r="F74" i="23"/>
  <c r="F77" i="23"/>
  <c r="I78" i="23"/>
  <c r="K74" i="23"/>
  <c r="D78" i="23"/>
  <c r="E78" i="23"/>
  <c r="O141" i="23" l="1"/>
  <c r="O137" i="23"/>
  <c r="O133" i="23"/>
  <c r="K78" i="23"/>
  <c r="F78" i="23"/>
  <c r="D106" i="27"/>
  <c r="D74" i="27"/>
  <c r="F40" i="27"/>
  <c r="D58" i="27"/>
  <c r="D90" i="27"/>
  <c r="I58" i="23" l="1"/>
  <c r="I55" i="23"/>
  <c r="I48" i="23"/>
  <c r="E48" i="23"/>
  <c r="D48" i="23"/>
  <c r="E58" i="23"/>
  <c r="F58" i="23"/>
  <c r="G58" i="23"/>
  <c r="D58" i="23"/>
  <c r="E55" i="23"/>
  <c r="F55" i="23"/>
  <c r="G55" i="23"/>
  <c r="D55" i="23"/>
  <c r="J56" i="23"/>
  <c r="K56" i="23" s="1"/>
  <c r="L56" i="23" s="1"/>
  <c r="M10" i="25"/>
  <c r="M11" i="25"/>
  <c r="M12" i="25"/>
  <c r="N12" i="25" s="1"/>
  <c r="M13" i="25"/>
  <c r="N13" i="25" s="1"/>
  <c r="M14" i="25"/>
  <c r="N14" i="25" s="1"/>
  <c r="M15" i="25"/>
  <c r="N15" i="25" s="1"/>
  <c r="M16" i="25"/>
  <c r="N16" i="25" s="1"/>
  <c r="M17" i="25"/>
  <c r="M18" i="25"/>
  <c r="M9" i="25"/>
  <c r="N10" i="25" s="1"/>
  <c r="I10" i="25"/>
  <c r="D37" i="24"/>
  <c r="C37" i="24"/>
  <c r="I11" i="25"/>
  <c r="I12" i="25"/>
  <c r="I13" i="25"/>
  <c r="I14" i="25"/>
  <c r="I15" i="25"/>
  <c r="I16" i="25"/>
  <c r="I17" i="25"/>
  <c r="I18" i="25"/>
  <c r="I19" i="25"/>
  <c r="N11" i="25"/>
  <c r="N18" i="25"/>
  <c r="F29" i="24"/>
  <c r="F30" i="24"/>
  <c r="F31" i="24"/>
  <c r="F32" i="24"/>
  <c r="F33" i="24"/>
  <c r="F34" i="24"/>
  <c r="F35" i="24"/>
  <c r="F36" i="24"/>
  <c r="F28" i="24"/>
  <c r="J12" i="24"/>
  <c r="J11" i="24"/>
  <c r="E13" i="24"/>
  <c r="D13" i="24"/>
  <c r="F12" i="24"/>
  <c r="F10" i="24"/>
  <c r="F13" i="24" s="1"/>
  <c r="F11" i="24"/>
  <c r="D59" i="23" l="1"/>
  <c r="G59" i="23"/>
  <c r="F59" i="23"/>
  <c r="E59" i="23"/>
  <c r="N17" i="25"/>
  <c r="I12" i="24"/>
  <c r="H13" i="24"/>
  <c r="G13" i="24"/>
  <c r="I10" i="24"/>
  <c r="I11" i="24"/>
  <c r="I13" i="24" l="1"/>
  <c r="J13" i="24" s="1"/>
  <c r="B37" i="24"/>
  <c r="E37" i="24" s="1"/>
  <c r="F37" i="24" s="1"/>
  <c r="J10" i="24"/>
  <c r="I181" i="23"/>
  <c r="I180" i="23"/>
  <c r="I179" i="23"/>
  <c r="I178" i="23"/>
  <c r="I177" i="23"/>
  <c r="I176" i="23"/>
  <c r="I175" i="23"/>
  <c r="I174" i="23"/>
  <c r="I173" i="23"/>
  <c r="I172" i="23"/>
  <c r="I171" i="23"/>
  <c r="I170" i="23"/>
  <c r="I169" i="23"/>
  <c r="I168" i="23"/>
  <c r="I167" i="23"/>
  <c r="I166" i="23"/>
  <c r="I165" i="23"/>
  <c r="I164" i="23"/>
  <c r="I163" i="23"/>
  <c r="I162" i="23"/>
  <c r="I161" i="23"/>
  <c r="I160" i="23"/>
  <c r="F152" i="23"/>
  <c r="F151" i="23"/>
  <c r="F150" i="23"/>
  <c r="J101" i="23"/>
  <c r="J99" i="23"/>
  <c r="K99" i="23" s="1"/>
  <c r="L99" i="23" s="1"/>
  <c r="J98" i="23"/>
  <c r="K98" i="23" s="1"/>
  <c r="L98" i="23" s="1"/>
  <c r="J96" i="23"/>
  <c r="K96" i="23" s="1"/>
  <c r="L96" i="23" s="1"/>
  <c r="J95" i="23"/>
  <c r="J94" i="23"/>
  <c r="K94" i="23" s="1"/>
  <c r="L94" i="23" s="1"/>
  <c r="J93" i="23"/>
  <c r="K93" i="23" s="1"/>
  <c r="L93" i="23" s="1"/>
  <c r="J92" i="23"/>
  <c r="K92" i="23" s="1"/>
  <c r="L92" i="23" s="1"/>
  <c r="J90" i="23"/>
  <c r="J88" i="23"/>
  <c r="K88" i="23" s="1"/>
  <c r="L88" i="23" s="1"/>
  <c r="J86" i="23"/>
  <c r="K86" i="23" s="1"/>
  <c r="L86" i="23" s="1"/>
  <c r="J85" i="23"/>
  <c r="J49" i="23"/>
  <c r="J50" i="23"/>
  <c r="K50" i="23" s="1"/>
  <c r="L50" i="23" s="1"/>
  <c r="J51" i="23"/>
  <c r="K51" i="23" s="1"/>
  <c r="L51" i="23" s="1"/>
  <c r="J52" i="23"/>
  <c r="K52" i="23" s="1"/>
  <c r="L52" i="23" s="1"/>
  <c r="J53" i="23"/>
  <c r="K53" i="23" s="1"/>
  <c r="L53" i="23" s="1"/>
  <c r="J54" i="23"/>
  <c r="K54" i="23" s="1"/>
  <c r="L54" i="23" s="1"/>
  <c r="J57" i="23"/>
  <c r="J47" i="23"/>
  <c r="K47" i="23" s="1"/>
  <c r="L47" i="23" s="1"/>
  <c r="J46" i="23"/>
  <c r="K19" i="25"/>
  <c r="M19" i="25" l="1"/>
  <c r="N19" i="25" s="1"/>
  <c r="N22" i="25"/>
  <c r="N23" i="25"/>
  <c r="K49" i="23"/>
  <c r="J55" i="23"/>
  <c r="K57" i="23"/>
  <c r="J58" i="23"/>
  <c r="K46" i="23"/>
  <c r="J48" i="23"/>
  <c r="K95" i="23"/>
  <c r="L95" i="23" s="1"/>
  <c r="K85" i="23"/>
  <c r="L85" i="23" s="1"/>
  <c r="K101" i="23"/>
  <c r="L101" i="23" s="1"/>
  <c r="K90" i="23"/>
  <c r="L90" i="23" s="1"/>
  <c r="J696" i="21"/>
  <c r="I696" i="21"/>
  <c r="J695" i="21"/>
  <c r="I695" i="21"/>
  <c r="I694" i="21"/>
  <c r="J694" i="21" s="1"/>
  <c r="I693" i="21"/>
  <c r="J693" i="21" s="1"/>
  <c r="J692" i="21"/>
  <c r="I692" i="21"/>
  <c r="J691" i="21"/>
  <c r="I691" i="21"/>
  <c r="I690" i="21"/>
  <c r="J690" i="21" s="1"/>
  <c r="I689" i="21"/>
  <c r="J689" i="21" s="1"/>
  <c r="J688" i="21"/>
  <c r="I688" i="21"/>
  <c r="J687" i="21"/>
  <c r="I687" i="21"/>
  <c r="I686" i="21"/>
  <c r="J686" i="21" s="1"/>
  <c r="I685" i="21"/>
  <c r="J685" i="21" s="1"/>
  <c r="J684" i="21"/>
  <c r="I684" i="21"/>
  <c r="J683" i="21"/>
  <c r="I683" i="21"/>
  <c r="I682" i="21"/>
  <c r="J682" i="21" s="1"/>
  <c r="I681" i="21"/>
  <c r="J681" i="21" s="1"/>
  <c r="J680" i="21"/>
  <c r="I680" i="21"/>
  <c r="J679" i="21"/>
  <c r="I679" i="21"/>
  <c r="I678" i="21"/>
  <c r="J678" i="21" s="1"/>
  <c r="I677" i="21"/>
  <c r="J677" i="21" s="1"/>
  <c r="J676" i="21"/>
  <c r="I676" i="21"/>
  <c r="J675" i="21"/>
  <c r="I675" i="21"/>
  <c r="I674" i="21"/>
  <c r="J674" i="21" s="1"/>
  <c r="I673" i="21"/>
  <c r="J673" i="21" s="1"/>
  <c r="J672" i="21"/>
  <c r="I672" i="21"/>
  <c r="J671" i="21"/>
  <c r="I671" i="21"/>
  <c r="I670" i="21"/>
  <c r="J670" i="21" s="1"/>
  <c r="I669" i="21"/>
  <c r="J669" i="21" s="1"/>
  <c r="J668" i="21"/>
  <c r="I668" i="21"/>
  <c r="J667" i="21"/>
  <c r="I667" i="21"/>
  <c r="I666" i="21"/>
  <c r="J666" i="21" s="1"/>
  <c r="I665" i="21"/>
  <c r="J665" i="21" s="1"/>
  <c r="J664" i="21"/>
  <c r="I664" i="21"/>
  <c r="J663" i="21"/>
  <c r="I663" i="21"/>
  <c r="I662" i="21"/>
  <c r="J662" i="21" s="1"/>
  <c r="I661" i="21"/>
  <c r="J661" i="21" s="1"/>
  <c r="J660" i="21"/>
  <c r="I660" i="21"/>
  <c r="J659" i="21"/>
  <c r="I659" i="21"/>
  <c r="I658" i="21"/>
  <c r="J658" i="21" s="1"/>
  <c r="I657" i="21"/>
  <c r="J657" i="21" s="1"/>
  <c r="J656" i="21"/>
  <c r="I656" i="21"/>
  <c r="J655" i="21"/>
  <c r="I655" i="21"/>
  <c r="I654" i="21"/>
  <c r="J654" i="21" s="1"/>
  <c r="I653" i="21"/>
  <c r="J653" i="21" s="1"/>
  <c r="J652" i="21"/>
  <c r="I652" i="21"/>
  <c r="J651" i="21"/>
  <c r="I651" i="21"/>
  <c r="I650" i="21"/>
  <c r="J650" i="21" s="1"/>
  <c r="I649" i="21"/>
  <c r="J649" i="21" s="1"/>
  <c r="J648" i="21"/>
  <c r="I648" i="21"/>
  <c r="J647" i="21"/>
  <c r="I647" i="21"/>
  <c r="I646" i="21"/>
  <c r="J646" i="21" s="1"/>
  <c r="I645" i="21"/>
  <c r="J645" i="21" s="1"/>
  <c r="J644" i="21"/>
  <c r="I644" i="21"/>
  <c r="J643" i="21"/>
  <c r="I643" i="21"/>
  <c r="I642" i="21"/>
  <c r="J642" i="21" s="1"/>
  <c r="I641" i="21"/>
  <c r="J641" i="21" s="1"/>
  <c r="J640" i="21"/>
  <c r="I640" i="21"/>
  <c r="J639" i="21"/>
  <c r="I639" i="21"/>
  <c r="I638" i="21"/>
  <c r="J638" i="21" s="1"/>
  <c r="I637" i="21"/>
  <c r="J637" i="21" s="1"/>
  <c r="J636" i="21"/>
  <c r="I636" i="21"/>
  <c r="J635" i="21"/>
  <c r="I635" i="21"/>
  <c r="I634" i="21"/>
  <c r="J634" i="21" s="1"/>
  <c r="I633" i="21"/>
  <c r="J633" i="21" s="1"/>
  <c r="J632" i="21"/>
  <c r="I632" i="21"/>
  <c r="J631" i="21"/>
  <c r="I631" i="21"/>
  <c r="I630" i="21"/>
  <c r="J630" i="21" s="1"/>
  <c r="I629" i="21"/>
  <c r="J629" i="21" s="1"/>
  <c r="J628" i="21"/>
  <c r="I628" i="21"/>
  <c r="J627" i="21"/>
  <c r="I627" i="21"/>
  <c r="I626" i="21"/>
  <c r="J626" i="21" s="1"/>
  <c r="I625" i="21"/>
  <c r="J625" i="21" s="1"/>
  <c r="J624" i="21"/>
  <c r="I624" i="21"/>
  <c r="J623" i="21"/>
  <c r="I623" i="21"/>
  <c r="I622" i="21"/>
  <c r="J622" i="21" s="1"/>
  <c r="I621" i="21"/>
  <c r="J621" i="21" s="1"/>
  <c r="J620" i="21"/>
  <c r="I620" i="21"/>
  <c r="J619" i="21"/>
  <c r="I619" i="21"/>
  <c r="I618" i="21"/>
  <c r="J618" i="21" s="1"/>
  <c r="I617" i="21"/>
  <c r="J617" i="21" s="1"/>
  <c r="J616" i="21"/>
  <c r="I616" i="21"/>
  <c r="J615" i="21"/>
  <c r="I615" i="21"/>
  <c r="I614" i="21"/>
  <c r="J614" i="21" s="1"/>
  <c r="I613" i="21"/>
  <c r="J613" i="21" s="1"/>
  <c r="J612" i="21"/>
  <c r="I612" i="21"/>
  <c r="J611" i="21"/>
  <c r="I611" i="21"/>
  <c r="I610" i="21"/>
  <c r="J610" i="21" s="1"/>
  <c r="I609" i="21"/>
  <c r="J609" i="21" s="1"/>
  <c r="J608" i="21"/>
  <c r="I608" i="21"/>
  <c r="J607" i="21"/>
  <c r="I607" i="21"/>
  <c r="I606" i="21"/>
  <c r="J606" i="21" s="1"/>
  <c r="I605" i="21"/>
  <c r="J605" i="21" s="1"/>
  <c r="J597" i="21"/>
  <c r="I597" i="21"/>
  <c r="J596" i="21"/>
  <c r="I596" i="21"/>
  <c r="I595" i="21"/>
  <c r="J595" i="21" s="1"/>
  <c r="I594" i="21"/>
  <c r="J594" i="21" s="1"/>
  <c r="J593" i="21"/>
  <c r="I593" i="21"/>
  <c r="J592" i="21"/>
  <c r="I592" i="21"/>
  <c r="I591" i="21"/>
  <c r="J591" i="21" s="1"/>
  <c r="I590" i="21"/>
  <c r="J590" i="21" s="1"/>
  <c r="J589" i="21"/>
  <c r="I589" i="21"/>
  <c r="J588" i="21"/>
  <c r="I588" i="21"/>
  <c r="I587" i="21"/>
  <c r="J587" i="21" s="1"/>
  <c r="I586" i="21"/>
  <c r="J586" i="21" s="1"/>
  <c r="J585" i="21"/>
  <c r="I585" i="21"/>
  <c r="J584" i="21"/>
  <c r="I584" i="21"/>
  <c r="I583" i="21"/>
  <c r="J583" i="21" s="1"/>
  <c r="I582" i="21"/>
  <c r="J582" i="21" s="1"/>
  <c r="J581" i="21"/>
  <c r="I581" i="21"/>
  <c r="J580" i="21"/>
  <c r="I580" i="21"/>
  <c r="I579" i="21"/>
  <c r="J579" i="21" s="1"/>
  <c r="I578" i="21"/>
  <c r="J578" i="21" s="1"/>
  <c r="J577" i="21"/>
  <c r="I577" i="21"/>
  <c r="J576" i="21"/>
  <c r="I576" i="21"/>
  <c r="I575" i="21"/>
  <c r="J575" i="21" s="1"/>
  <c r="I574" i="21"/>
  <c r="J574" i="21" s="1"/>
  <c r="J573" i="21"/>
  <c r="I573" i="21"/>
  <c r="J572" i="21"/>
  <c r="I572" i="21"/>
  <c r="I571" i="21"/>
  <c r="J571" i="21" s="1"/>
  <c r="I570" i="21"/>
  <c r="J570" i="21" s="1"/>
  <c r="J569" i="21"/>
  <c r="I569" i="21"/>
  <c r="J568" i="21"/>
  <c r="I568" i="21"/>
  <c r="I567" i="21"/>
  <c r="J567" i="21" s="1"/>
  <c r="I566" i="21"/>
  <c r="J566" i="21" s="1"/>
  <c r="J565" i="21"/>
  <c r="I565" i="21"/>
  <c r="J564" i="21"/>
  <c r="I564" i="21"/>
  <c r="I563" i="21"/>
  <c r="J563" i="21" s="1"/>
  <c r="I562" i="21"/>
  <c r="J562" i="21" s="1"/>
  <c r="J561" i="21"/>
  <c r="I561" i="21"/>
  <c r="J560" i="21"/>
  <c r="I560" i="21"/>
  <c r="I559" i="21"/>
  <c r="J559" i="21" s="1"/>
  <c r="I558" i="21"/>
  <c r="J558" i="21" s="1"/>
  <c r="J557" i="21"/>
  <c r="I557" i="21"/>
  <c r="J556" i="21"/>
  <c r="I556" i="21"/>
  <c r="I555" i="21"/>
  <c r="J555" i="21" s="1"/>
  <c r="I554" i="21"/>
  <c r="J554" i="21" s="1"/>
  <c r="J553" i="21"/>
  <c r="I553" i="21"/>
  <c r="J552" i="21"/>
  <c r="I552" i="21"/>
  <c r="I551" i="21"/>
  <c r="J551" i="21" s="1"/>
  <c r="I550" i="21"/>
  <c r="J550" i="21" s="1"/>
  <c r="J549" i="21"/>
  <c r="I549" i="21"/>
  <c r="J548" i="21"/>
  <c r="I548" i="21"/>
  <c r="I547" i="21"/>
  <c r="J547" i="21" s="1"/>
  <c r="I546" i="21"/>
  <c r="J546" i="21" s="1"/>
  <c r="J545" i="21"/>
  <c r="I545" i="21"/>
  <c r="J544" i="21"/>
  <c r="I544" i="21"/>
  <c r="I543" i="21"/>
  <c r="J543" i="21" s="1"/>
  <c r="I542" i="21"/>
  <c r="J542" i="21" s="1"/>
  <c r="J541" i="21"/>
  <c r="I541" i="21"/>
  <c r="J540" i="21"/>
  <c r="I540" i="21"/>
  <c r="I539" i="21"/>
  <c r="J539" i="21" s="1"/>
  <c r="I538" i="21"/>
  <c r="J538" i="21" s="1"/>
  <c r="J537" i="21"/>
  <c r="I537" i="21"/>
  <c r="J536" i="21"/>
  <c r="I536" i="21"/>
  <c r="I535" i="21"/>
  <c r="J535" i="21" s="1"/>
  <c r="I534" i="21"/>
  <c r="J534" i="21" s="1"/>
  <c r="J533" i="21"/>
  <c r="I533" i="21"/>
  <c r="J532" i="21"/>
  <c r="I532" i="21"/>
  <c r="I531" i="21"/>
  <c r="J531" i="21" s="1"/>
  <c r="I530" i="21"/>
  <c r="J530" i="21" s="1"/>
  <c r="J529" i="21"/>
  <c r="I529" i="21"/>
  <c r="J528" i="21"/>
  <c r="I528" i="21"/>
  <c r="I527" i="21"/>
  <c r="J527" i="21" s="1"/>
  <c r="I526" i="21"/>
  <c r="J526" i="21" s="1"/>
  <c r="J525" i="21"/>
  <c r="I525" i="21"/>
  <c r="J524" i="21"/>
  <c r="I524" i="21"/>
  <c r="I523" i="21"/>
  <c r="J523" i="21" s="1"/>
  <c r="I522" i="21"/>
  <c r="J522" i="21" s="1"/>
  <c r="J521" i="21"/>
  <c r="I521" i="21"/>
  <c r="J520" i="21"/>
  <c r="I520" i="21"/>
  <c r="I519" i="21"/>
  <c r="J519" i="21" s="1"/>
  <c r="I518" i="21"/>
  <c r="J518" i="21" s="1"/>
  <c r="J517" i="21"/>
  <c r="I517" i="21"/>
  <c r="J516" i="21"/>
  <c r="I516" i="21"/>
  <c r="I515" i="21"/>
  <c r="J515" i="21" s="1"/>
  <c r="I514" i="21"/>
  <c r="J514" i="21" s="1"/>
  <c r="J513" i="21"/>
  <c r="I513" i="21"/>
  <c r="J512" i="21"/>
  <c r="I512" i="21"/>
  <c r="I511" i="21"/>
  <c r="J511" i="21" s="1"/>
  <c r="I510" i="21"/>
  <c r="J510" i="21" s="1"/>
  <c r="J509" i="21"/>
  <c r="I509" i="21"/>
  <c r="J508" i="21"/>
  <c r="I508" i="21"/>
  <c r="I507" i="21"/>
  <c r="J507" i="21" s="1"/>
  <c r="I506" i="21"/>
  <c r="J506" i="21" s="1"/>
  <c r="J505" i="21"/>
  <c r="I505" i="21"/>
  <c r="J504" i="21"/>
  <c r="I504" i="21"/>
  <c r="I503" i="21"/>
  <c r="J503" i="21" s="1"/>
  <c r="I502" i="21"/>
  <c r="J502" i="21" s="1"/>
  <c r="J501" i="21"/>
  <c r="I501" i="21"/>
  <c r="J500" i="21"/>
  <c r="I500" i="21"/>
  <c r="I499" i="21"/>
  <c r="J499" i="21" s="1"/>
  <c r="I498" i="21"/>
  <c r="J498" i="21" s="1"/>
  <c r="J497" i="21"/>
  <c r="I497" i="21"/>
  <c r="J496" i="21"/>
  <c r="I496" i="21"/>
  <c r="I495" i="21"/>
  <c r="J495" i="21" s="1"/>
  <c r="I494" i="21"/>
  <c r="J494" i="21" s="1"/>
  <c r="J493" i="21"/>
  <c r="I493" i="21"/>
  <c r="J492" i="21"/>
  <c r="I492" i="21"/>
  <c r="I491" i="21"/>
  <c r="J491" i="21" s="1"/>
  <c r="I490" i="21"/>
  <c r="J490" i="21" s="1"/>
  <c r="J489" i="21"/>
  <c r="I489" i="21"/>
  <c r="J488" i="21"/>
  <c r="I488" i="21"/>
  <c r="I487" i="21"/>
  <c r="J487" i="21" s="1"/>
  <c r="I481" i="21"/>
  <c r="J481" i="21" s="1"/>
  <c r="J480" i="21"/>
  <c r="I480" i="21"/>
  <c r="J479" i="21"/>
  <c r="I479" i="21"/>
  <c r="I478" i="21"/>
  <c r="J478" i="21" s="1"/>
  <c r="I477" i="21"/>
  <c r="J477" i="21" s="1"/>
  <c r="J476" i="21"/>
  <c r="I476" i="21"/>
  <c r="J475" i="21"/>
  <c r="I475" i="21"/>
  <c r="I474" i="21"/>
  <c r="J474" i="21" s="1"/>
  <c r="I473" i="21"/>
  <c r="J473" i="21" s="1"/>
  <c r="J472" i="21"/>
  <c r="I472" i="21"/>
  <c r="J471" i="21"/>
  <c r="I471" i="21"/>
  <c r="I470" i="21"/>
  <c r="J470" i="21" s="1"/>
  <c r="I469" i="21"/>
  <c r="J469" i="21" s="1"/>
  <c r="J468" i="21"/>
  <c r="I468" i="21"/>
  <c r="J467" i="21"/>
  <c r="I467" i="21"/>
  <c r="I466" i="21"/>
  <c r="J466" i="21" s="1"/>
  <c r="I465" i="21"/>
  <c r="J465" i="21" s="1"/>
  <c r="J464" i="21"/>
  <c r="I464" i="21"/>
  <c r="J463" i="21"/>
  <c r="I463" i="21"/>
  <c r="I462" i="21"/>
  <c r="J462" i="21" s="1"/>
  <c r="I461" i="21"/>
  <c r="J461" i="21" s="1"/>
  <c r="J460" i="21"/>
  <c r="I460" i="21"/>
  <c r="J459" i="21"/>
  <c r="I459" i="21"/>
  <c r="I458" i="21"/>
  <c r="J458" i="21" s="1"/>
  <c r="I457" i="21"/>
  <c r="J457" i="21" s="1"/>
  <c r="J456" i="21"/>
  <c r="I456" i="21"/>
  <c r="J455" i="21"/>
  <c r="I455" i="21"/>
  <c r="I454" i="21"/>
  <c r="J454" i="21" s="1"/>
  <c r="I453" i="21"/>
  <c r="J453" i="21" s="1"/>
  <c r="J452" i="21"/>
  <c r="I452" i="21"/>
  <c r="J451" i="21"/>
  <c r="I451" i="21"/>
  <c r="I450" i="21"/>
  <c r="J450" i="21" s="1"/>
  <c r="I449" i="21"/>
  <c r="J449" i="21" s="1"/>
  <c r="J448" i="21"/>
  <c r="I448" i="21"/>
  <c r="J447" i="21"/>
  <c r="I447" i="21"/>
  <c r="I446" i="21"/>
  <c r="J446" i="21" s="1"/>
  <c r="I445" i="21"/>
  <c r="J445" i="21" s="1"/>
  <c r="J444" i="21"/>
  <c r="I444" i="21"/>
  <c r="J443" i="21"/>
  <c r="I443" i="21"/>
  <c r="I442" i="21"/>
  <c r="J442" i="21" s="1"/>
  <c r="I441" i="21"/>
  <c r="J441" i="21" s="1"/>
  <c r="J440" i="21"/>
  <c r="I440" i="21"/>
  <c r="J439" i="21"/>
  <c r="I439" i="21"/>
  <c r="I438" i="21"/>
  <c r="J438" i="21" s="1"/>
  <c r="I437" i="21"/>
  <c r="J437" i="21" s="1"/>
  <c r="J436" i="21"/>
  <c r="I436" i="21"/>
  <c r="J435" i="21"/>
  <c r="I435" i="21"/>
  <c r="I434" i="21"/>
  <c r="J434" i="21" s="1"/>
  <c r="I433" i="21"/>
  <c r="J433" i="21" s="1"/>
  <c r="J432" i="21"/>
  <c r="I432" i="21"/>
  <c r="J431" i="21"/>
  <c r="I431" i="21"/>
  <c r="I430" i="21"/>
  <c r="J430" i="21" s="1"/>
  <c r="I429" i="21"/>
  <c r="J429" i="21" s="1"/>
  <c r="J428" i="21"/>
  <c r="I428" i="21"/>
  <c r="J427" i="21"/>
  <c r="I427" i="21"/>
  <c r="I426" i="21"/>
  <c r="J426" i="21" s="1"/>
  <c r="I425" i="21"/>
  <c r="J425" i="21" s="1"/>
  <c r="J424" i="21"/>
  <c r="I424" i="21"/>
  <c r="J423" i="21"/>
  <c r="I423" i="21"/>
  <c r="I422" i="21"/>
  <c r="J422" i="21" s="1"/>
  <c r="I421" i="21"/>
  <c r="J421" i="21" s="1"/>
  <c r="J420" i="21"/>
  <c r="I420" i="21"/>
  <c r="J419" i="21"/>
  <c r="I419" i="21"/>
  <c r="I418" i="21"/>
  <c r="J418" i="21" s="1"/>
  <c r="I417" i="21"/>
  <c r="J417" i="21" s="1"/>
  <c r="J416" i="21"/>
  <c r="I416" i="21"/>
  <c r="J415" i="21"/>
  <c r="I415" i="21"/>
  <c r="I414" i="21"/>
  <c r="J414" i="21" s="1"/>
  <c r="I413" i="21"/>
  <c r="J413" i="21" s="1"/>
  <c r="J412" i="21"/>
  <c r="I412" i="21"/>
  <c r="J411" i="21"/>
  <c r="I411" i="21"/>
  <c r="I410" i="21"/>
  <c r="J410" i="21" s="1"/>
  <c r="I409" i="21"/>
  <c r="J409" i="21" s="1"/>
  <c r="J408" i="21"/>
  <c r="I408" i="21"/>
  <c r="J407" i="21"/>
  <c r="I407" i="21"/>
  <c r="I406" i="21"/>
  <c r="J406" i="21" s="1"/>
  <c r="I405" i="21"/>
  <c r="J405" i="21" s="1"/>
  <c r="J404" i="21"/>
  <c r="I404" i="21"/>
  <c r="J403" i="21"/>
  <c r="I403" i="21"/>
  <c r="I402" i="21"/>
  <c r="J402" i="21" s="1"/>
  <c r="I401" i="21"/>
  <c r="J401" i="21" s="1"/>
  <c r="J400" i="21"/>
  <c r="I400" i="21"/>
  <c r="J399" i="21"/>
  <c r="I399" i="21"/>
  <c r="I398" i="21"/>
  <c r="J398" i="21" s="1"/>
  <c r="I397" i="21"/>
  <c r="J397" i="21" s="1"/>
  <c r="J396" i="21"/>
  <c r="I396" i="21"/>
  <c r="J395" i="21"/>
  <c r="I395" i="21"/>
  <c r="I394" i="21"/>
  <c r="J394" i="21" s="1"/>
  <c r="I393" i="21"/>
  <c r="J393" i="21" s="1"/>
  <c r="J392" i="21"/>
  <c r="I392" i="21"/>
  <c r="J391" i="21"/>
  <c r="I391" i="21"/>
  <c r="I390" i="21"/>
  <c r="J390" i="21" s="1"/>
  <c r="I389" i="21"/>
  <c r="J389" i="21" s="1"/>
  <c r="J388" i="21"/>
  <c r="I388" i="21"/>
  <c r="J387" i="21"/>
  <c r="I387" i="21"/>
  <c r="I386" i="21"/>
  <c r="J386" i="21" s="1"/>
  <c r="I385" i="21"/>
  <c r="J385" i="21" s="1"/>
  <c r="J384" i="21"/>
  <c r="I384" i="21"/>
  <c r="J383" i="21"/>
  <c r="I383" i="21"/>
  <c r="I382" i="21"/>
  <c r="J382" i="21" s="1"/>
  <c r="I381" i="21"/>
  <c r="J381" i="21" s="1"/>
  <c r="J380" i="21"/>
  <c r="I380" i="21"/>
  <c r="J379" i="21"/>
  <c r="I379" i="21"/>
  <c r="I378" i="21"/>
  <c r="J378" i="21" s="1"/>
  <c r="I377" i="21"/>
  <c r="J377" i="21" s="1"/>
  <c r="J376" i="21"/>
  <c r="I376" i="21"/>
  <c r="J375" i="21"/>
  <c r="I375" i="21"/>
  <c r="I374" i="21"/>
  <c r="J374" i="21" s="1"/>
  <c r="I373" i="21"/>
  <c r="J373" i="21" s="1"/>
  <c r="J372" i="21"/>
  <c r="I372" i="21"/>
  <c r="J371" i="21"/>
  <c r="I371" i="21"/>
  <c r="I370" i="21"/>
  <c r="J370" i="21" s="1"/>
  <c r="I369" i="21"/>
  <c r="J369" i="21" s="1"/>
  <c r="J368" i="21"/>
  <c r="I368" i="21"/>
  <c r="J367" i="21"/>
  <c r="I367" i="21"/>
  <c r="I366" i="21"/>
  <c r="J366" i="21" s="1"/>
  <c r="I365" i="21"/>
  <c r="J365" i="21" s="1"/>
  <c r="I364" i="21"/>
  <c r="J364" i="21" s="1"/>
  <c r="J363" i="21"/>
  <c r="I363" i="21"/>
  <c r="I362" i="21"/>
  <c r="J362" i="21" s="1"/>
  <c r="I361" i="21"/>
  <c r="J361" i="21" s="1"/>
  <c r="I360" i="21"/>
  <c r="J360" i="21" s="1"/>
  <c r="I359" i="21"/>
  <c r="J359" i="21" s="1"/>
  <c r="I358" i="21"/>
  <c r="J358" i="21" s="1"/>
  <c r="I357" i="21"/>
  <c r="J357" i="21" s="1"/>
  <c r="J356" i="21"/>
  <c r="I356" i="21"/>
  <c r="I355" i="21"/>
  <c r="J355" i="21" s="1"/>
  <c r="I354" i="21"/>
  <c r="J354" i="21" s="1"/>
  <c r="I353" i="21"/>
  <c r="J353" i="21" s="1"/>
  <c r="J352" i="21"/>
  <c r="I352" i="21"/>
  <c r="J351" i="21"/>
  <c r="I351" i="21"/>
  <c r="I350" i="21"/>
  <c r="J350" i="21" s="1"/>
  <c r="I349" i="21"/>
  <c r="J349" i="21" s="1"/>
  <c r="I348" i="21"/>
  <c r="J348" i="21" s="1"/>
  <c r="J347" i="21"/>
  <c r="I347" i="21"/>
  <c r="I346" i="21"/>
  <c r="J346" i="21" s="1"/>
  <c r="I345" i="21"/>
  <c r="J345" i="21" s="1"/>
  <c r="I344" i="21"/>
  <c r="J344" i="21" s="1"/>
  <c r="I343" i="21"/>
  <c r="J343" i="21" s="1"/>
  <c r="J336" i="21"/>
  <c r="I336" i="21"/>
  <c r="J335" i="21"/>
  <c r="I335" i="21"/>
  <c r="I334" i="21"/>
  <c r="J334" i="21" s="1"/>
  <c r="I333" i="21"/>
  <c r="J333" i="21" s="1"/>
  <c r="J332" i="21"/>
  <c r="I332" i="21"/>
  <c r="J331" i="21"/>
  <c r="I331" i="21"/>
  <c r="I330" i="21"/>
  <c r="J330" i="21" s="1"/>
  <c r="I329" i="21"/>
  <c r="J329" i="21" s="1"/>
  <c r="J328" i="21"/>
  <c r="I328" i="21"/>
  <c r="J327" i="21"/>
  <c r="I327" i="21"/>
  <c r="I326" i="21"/>
  <c r="J326" i="21" s="1"/>
  <c r="I325" i="21"/>
  <c r="J325" i="21" s="1"/>
  <c r="J324" i="21"/>
  <c r="I324" i="21"/>
  <c r="J323" i="21"/>
  <c r="I323" i="21"/>
  <c r="I322" i="21"/>
  <c r="J322" i="21" s="1"/>
  <c r="I321" i="21"/>
  <c r="J321" i="21" s="1"/>
  <c r="J320" i="21"/>
  <c r="I320" i="21"/>
  <c r="J319" i="21"/>
  <c r="I319" i="21"/>
  <c r="I318" i="21"/>
  <c r="J318" i="21" s="1"/>
  <c r="I317" i="21"/>
  <c r="J317" i="21" s="1"/>
  <c r="J316" i="21"/>
  <c r="I316" i="21"/>
  <c r="J315" i="21"/>
  <c r="I315" i="21"/>
  <c r="I314" i="21"/>
  <c r="J314" i="21" s="1"/>
  <c r="I313" i="21"/>
  <c r="J313" i="21" s="1"/>
  <c r="J312" i="21"/>
  <c r="I312" i="21"/>
  <c r="J311" i="21"/>
  <c r="I311" i="21"/>
  <c r="I310" i="21"/>
  <c r="J310" i="21" s="1"/>
  <c r="I309" i="21"/>
  <c r="J309" i="21" s="1"/>
  <c r="J308" i="21"/>
  <c r="I308" i="21"/>
  <c r="J307" i="21"/>
  <c r="I307" i="21"/>
  <c r="I306" i="21"/>
  <c r="J306" i="21" s="1"/>
  <c r="I305" i="21"/>
  <c r="J305" i="21" s="1"/>
  <c r="J304" i="21"/>
  <c r="I304" i="21"/>
  <c r="J303" i="21"/>
  <c r="I303" i="21"/>
  <c r="I302" i="21"/>
  <c r="J302" i="21" s="1"/>
  <c r="I301" i="21"/>
  <c r="J301" i="21" s="1"/>
  <c r="J300" i="21"/>
  <c r="I300" i="21"/>
  <c r="J299" i="21"/>
  <c r="I299" i="21"/>
  <c r="I298" i="21"/>
  <c r="J298" i="21" s="1"/>
  <c r="I297" i="21"/>
  <c r="J297" i="21" s="1"/>
  <c r="J296" i="21"/>
  <c r="I296" i="21"/>
  <c r="J295" i="21"/>
  <c r="I295" i="21"/>
  <c r="I294" i="21"/>
  <c r="J294" i="21" s="1"/>
  <c r="I293" i="21"/>
  <c r="J293" i="21" s="1"/>
  <c r="J292" i="21"/>
  <c r="I292" i="21"/>
  <c r="J291" i="21"/>
  <c r="I291" i="21"/>
  <c r="I290" i="21"/>
  <c r="J290" i="21" s="1"/>
  <c r="I289" i="21"/>
  <c r="J289" i="21" s="1"/>
  <c r="J288" i="21"/>
  <c r="I288" i="21"/>
  <c r="J287" i="21"/>
  <c r="I287" i="21"/>
  <c r="I286" i="21"/>
  <c r="J286" i="21" s="1"/>
  <c r="I285" i="21"/>
  <c r="J285" i="21" s="1"/>
  <c r="J284" i="21"/>
  <c r="I284" i="21"/>
  <c r="J283" i="21"/>
  <c r="I283" i="21"/>
  <c r="I282" i="21"/>
  <c r="J282" i="21" s="1"/>
  <c r="I281" i="21"/>
  <c r="J281" i="21" s="1"/>
  <c r="J280" i="21"/>
  <c r="I280" i="21"/>
  <c r="J279" i="21"/>
  <c r="I279" i="21"/>
  <c r="I278" i="21"/>
  <c r="J278" i="21" s="1"/>
  <c r="I277" i="21"/>
  <c r="J277" i="21" s="1"/>
  <c r="J276" i="21"/>
  <c r="I276" i="21"/>
  <c r="J275" i="21"/>
  <c r="I275" i="21"/>
  <c r="I274" i="21"/>
  <c r="J274" i="21" s="1"/>
  <c r="I273" i="21"/>
  <c r="J273" i="21" s="1"/>
  <c r="J272" i="21"/>
  <c r="I272" i="21"/>
  <c r="J271" i="21"/>
  <c r="I271" i="21"/>
  <c r="I270" i="21"/>
  <c r="J270" i="21" s="1"/>
  <c r="I269" i="21"/>
  <c r="J269" i="21" s="1"/>
  <c r="J268" i="21"/>
  <c r="I268" i="21"/>
  <c r="J267" i="21"/>
  <c r="I267" i="21"/>
  <c r="I266" i="21"/>
  <c r="J266" i="21" s="1"/>
  <c r="I265" i="21"/>
  <c r="J265" i="21" s="1"/>
  <c r="J264" i="21"/>
  <c r="I264" i="21"/>
  <c r="J263" i="21"/>
  <c r="I263" i="21"/>
  <c r="I262" i="21"/>
  <c r="J262" i="21" s="1"/>
  <c r="I261" i="21"/>
  <c r="J261" i="21" s="1"/>
  <c r="J260" i="21"/>
  <c r="I260" i="21"/>
  <c r="J259" i="21"/>
  <c r="I259" i="21"/>
  <c r="I258" i="21"/>
  <c r="J258" i="21" s="1"/>
  <c r="I257" i="21"/>
  <c r="J257" i="21" s="1"/>
  <c r="J256" i="21"/>
  <c r="I256" i="21"/>
  <c r="J255" i="21"/>
  <c r="I255" i="21"/>
  <c r="I254" i="21"/>
  <c r="J254" i="21" s="1"/>
  <c r="I253" i="21"/>
  <c r="J253" i="21" s="1"/>
  <c r="J252" i="21"/>
  <c r="I252" i="21"/>
  <c r="J251" i="21"/>
  <c r="I251" i="21"/>
  <c r="I250" i="21"/>
  <c r="J250" i="21" s="1"/>
  <c r="I249" i="21"/>
  <c r="J249" i="21" s="1"/>
  <c r="J248" i="21"/>
  <c r="I248" i="21"/>
  <c r="J247" i="21"/>
  <c r="I247" i="21"/>
  <c r="I246" i="21"/>
  <c r="J246" i="21" s="1"/>
  <c r="I245" i="21"/>
  <c r="J245" i="21" s="1"/>
  <c r="J244" i="21"/>
  <c r="I244" i="21"/>
  <c r="J243" i="21"/>
  <c r="I243" i="21"/>
  <c r="I242" i="21"/>
  <c r="J242" i="21" s="1"/>
  <c r="I241" i="21"/>
  <c r="J241" i="21" s="1"/>
  <c r="J240" i="21"/>
  <c r="I240" i="21"/>
  <c r="J239" i="21"/>
  <c r="I239" i="21"/>
  <c r="I238" i="21"/>
  <c r="J238" i="21" s="1"/>
  <c r="I237" i="21"/>
  <c r="J237" i="21" s="1"/>
  <c r="J236" i="21"/>
  <c r="I236" i="21"/>
  <c r="J235" i="21"/>
  <c r="I235" i="21"/>
  <c r="I234" i="21"/>
  <c r="J234" i="21" s="1"/>
  <c r="I233" i="21"/>
  <c r="J233" i="21" s="1"/>
  <c r="J232" i="21"/>
  <c r="I232" i="21"/>
  <c r="J231" i="21"/>
  <c r="I231" i="21"/>
  <c r="I230" i="21"/>
  <c r="J230" i="21" s="1"/>
  <c r="I229" i="21"/>
  <c r="J229" i="21" s="1"/>
  <c r="J228" i="21"/>
  <c r="I228" i="21"/>
  <c r="J227" i="21"/>
  <c r="I227" i="21"/>
  <c r="I226" i="21"/>
  <c r="J226" i="21" s="1"/>
  <c r="I225" i="21"/>
  <c r="J225" i="21" s="1"/>
  <c r="J224" i="21"/>
  <c r="I224" i="21"/>
  <c r="J223" i="21"/>
  <c r="I223" i="21"/>
  <c r="I222" i="21"/>
  <c r="J222" i="21" s="1"/>
  <c r="I221" i="21"/>
  <c r="J221" i="21" s="1"/>
  <c r="J220" i="21"/>
  <c r="I220" i="21"/>
  <c r="J219" i="21"/>
  <c r="I219" i="21"/>
  <c r="I218" i="21"/>
  <c r="J218" i="21" s="1"/>
  <c r="I217" i="21"/>
  <c r="J217" i="21" s="1"/>
  <c r="J216" i="21"/>
  <c r="I216" i="21"/>
  <c r="J215" i="21"/>
  <c r="I215" i="21"/>
  <c r="I214" i="21"/>
  <c r="J214" i="21" s="1"/>
  <c r="I213" i="21"/>
  <c r="J213" i="21" s="1"/>
  <c r="J212" i="21"/>
  <c r="I212" i="21"/>
  <c r="J211" i="21"/>
  <c r="I211" i="21"/>
  <c r="I210" i="21"/>
  <c r="J210" i="21" s="1"/>
  <c r="I209" i="21"/>
  <c r="J209" i="21" s="1"/>
  <c r="J208" i="21"/>
  <c r="I208" i="21"/>
  <c r="J207" i="21"/>
  <c r="I207" i="21"/>
  <c r="I206" i="21"/>
  <c r="J206" i="21" s="1"/>
  <c r="I205" i="21"/>
  <c r="J205" i="21" s="1"/>
  <c r="J204" i="21"/>
  <c r="I204" i="21"/>
  <c r="J203" i="21"/>
  <c r="I203" i="21"/>
  <c r="I202" i="21"/>
  <c r="J202" i="21" s="1"/>
  <c r="I201" i="21"/>
  <c r="J201" i="21" s="1"/>
  <c r="J200" i="21"/>
  <c r="I200" i="21"/>
  <c r="J199" i="21"/>
  <c r="I199" i="21"/>
  <c r="I198" i="21"/>
  <c r="J198" i="21" s="1"/>
  <c r="I197" i="21"/>
  <c r="J197" i="21" s="1"/>
  <c r="J196" i="21"/>
  <c r="I196" i="21"/>
  <c r="J195" i="21"/>
  <c r="I195" i="21"/>
  <c r="I194" i="21"/>
  <c r="J194" i="21" s="1"/>
  <c r="I193" i="21"/>
  <c r="J193" i="21" s="1"/>
  <c r="J192" i="21"/>
  <c r="I192" i="21"/>
  <c r="J191" i="21"/>
  <c r="I191" i="21"/>
  <c r="I190" i="21"/>
  <c r="J190" i="21" s="1"/>
  <c r="I189" i="21"/>
  <c r="J189" i="21" s="1"/>
  <c r="J188" i="21"/>
  <c r="I188" i="21"/>
  <c r="J187" i="21"/>
  <c r="I187" i="21"/>
  <c r="I186" i="21"/>
  <c r="J186" i="21" s="1"/>
  <c r="I185" i="21"/>
  <c r="J185" i="21" s="1"/>
  <c r="J184" i="21"/>
  <c r="I184" i="21"/>
  <c r="J183" i="21"/>
  <c r="I183" i="21"/>
  <c r="I182" i="21"/>
  <c r="J182" i="21" s="1"/>
  <c r="I174" i="21"/>
  <c r="J174" i="21" s="1"/>
  <c r="J173" i="21"/>
  <c r="I173" i="21"/>
  <c r="J172" i="21"/>
  <c r="I172" i="21"/>
  <c r="I171" i="21"/>
  <c r="J171" i="21" s="1"/>
  <c r="I170" i="21"/>
  <c r="J170" i="21" s="1"/>
  <c r="J169" i="21"/>
  <c r="I169" i="21"/>
  <c r="J168" i="21"/>
  <c r="I168" i="21"/>
  <c r="I167" i="21"/>
  <c r="J167" i="21" s="1"/>
  <c r="I166" i="21"/>
  <c r="J166" i="21" s="1"/>
  <c r="J165" i="21"/>
  <c r="I165" i="21"/>
  <c r="J164" i="21"/>
  <c r="I164" i="21"/>
  <c r="I163" i="21"/>
  <c r="J163" i="21" s="1"/>
  <c r="I162" i="21"/>
  <c r="J162" i="21" s="1"/>
  <c r="J161" i="21"/>
  <c r="I161" i="21"/>
  <c r="J160" i="21"/>
  <c r="I160" i="21"/>
  <c r="I159" i="21"/>
  <c r="J159" i="21" s="1"/>
  <c r="I158" i="21"/>
  <c r="J158" i="21" s="1"/>
  <c r="J157" i="21"/>
  <c r="I157" i="21"/>
  <c r="J156" i="21"/>
  <c r="I156" i="21"/>
  <c r="I155" i="21"/>
  <c r="J155" i="21" s="1"/>
  <c r="I154" i="21"/>
  <c r="J154" i="21" s="1"/>
  <c r="J153" i="21"/>
  <c r="I153" i="21"/>
  <c r="J152" i="21"/>
  <c r="I152" i="21"/>
  <c r="I151" i="21"/>
  <c r="J151" i="21" s="1"/>
  <c r="I150" i="21"/>
  <c r="J150" i="21" s="1"/>
  <c r="J149" i="21"/>
  <c r="I149" i="21"/>
  <c r="J148" i="21"/>
  <c r="I148" i="21"/>
  <c r="I147" i="21"/>
  <c r="J147" i="21" s="1"/>
  <c r="I146" i="21"/>
  <c r="J146" i="21" s="1"/>
  <c r="J145" i="21"/>
  <c r="I145" i="21"/>
  <c r="J144" i="21"/>
  <c r="I144" i="21"/>
  <c r="I143" i="21"/>
  <c r="J143" i="21" s="1"/>
  <c r="I142" i="21"/>
  <c r="J142" i="21" s="1"/>
  <c r="J141" i="21"/>
  <c r="I141" i="21"/>
  <c r="J140" i="21"/>
  <c r="I140" i="21"/>
  <c r="I139" i="21"/>
  <c r="J139" i="21" s="1"/>
  <c r="I138" i="21"/>
  <c r="J138" i="21" s="1"/>
  <c r="J137" i="21"/>
  <c r="I137" i="21"/>
  <c r="J136" i="21"/>
  <c r="I136" i="21"/>
  <c r="I135" i="21"/>
  <c r="J135" i="21" s="1"/>
  <c r="I134" i="21"/>
  <c r="J134" i="21" s="1"/>
  <c r="J133" i="21"/>
  <c r="I133" i="21"/>
  <c r="J132" i="21"/>
  <c r="I132" i="21"/>
  <c r="I131" i="21"/>
  <c r="J131" i="21" s="1"/>
  <c r="I130" i="21"/>
  <c r="J130" i="21" s="1"/>
  <c r="J129" i="21"/>
  <c r="I129" i="21"/>
  <c r="J128" i="21"/>
  <c r="I128" i="21"/>
  <c r="I127" i="21"/>
  <c r="J127" i="21" s="1"/>
  <c r="I126" i="21"/>
  <c r="J126" i="21" s="1"/>
  <c r="J125" i="21"/>
  <c r="I125" i="21"/>
  <c r="J124" i="21"/>
  <c r="I124" i="21"/>
  <c r="I123" i="21"/>
  <c r="J123" i="21" s="1"/>
  <c r="I122" i="21"/>
  <c r="J122" i="21" s="1"/>
  <c r="J121" i="21"/>
  <c r="I121" i="21"/>
  <c r="J120" i="21"/>
  <c r="I120" i="21"/>
  <c r="I119" i="21"/>
  <c r="J119" i="21" s="1"/>
  <c r="I118" i="21"/>
  <c r="J118" i="21" s="1"/>
  <c r="J117" i="21"/>
  <c r="I117" i="21"/>
  <c r="J116" i="21"/>
  <c r="I116" i="21"/>
  <c r="I115" i="21"/>
  <c r="J115" i="21" s="1"/>
  <c r="I114" i="21"/>
  <c r="J114" i="21" s="1"/>
  <c r="J113" i="21"/>
  <c r="I113" i="21"/>
  <c r="J112" i="21"/>
  <c r="I112" i="21"/>
  <c r="I111" i="21"/>
  <c r="J111" i="21" s="1"/>
  <c r="I110" i="21"/>
  <c r="J110" i="21" s="1"/>
  <c r="J109" i="21"/>
  <c r="I109" i="21"/>
  <c r="J108" i="21"/>
  <c r="I108" i="21"/>
  <c r="I107" i="21"/>
  <c r="J107" i="21" s="1"/>
  <c r="I106" i="21"/>
  <c r="J106" i="21" s="1"/>
  <c r="J105" i="21"/>
  <c r="I105" i="21"/>
  <c r="J104" i="21"/>
  <c r="I104" i="21"/>
  <c r="I103" i="21"/>
  <c r="J103" i="21" s="1"/>
  <c r="I102" i="21"/>
  <c r="J102" i="21" s="1"/>
  <c r="J101" i="21"/>
  <c r="I101" i="21"/>
  <c r="J100" i="21"/>
  <c r="I100" i="21"/>
  <c r="I99" i="21"/>
  <c r="J99" i="21" s="1"/>
  <c r="I98" i="21"/>
  <c r="J98" i="21" s="1"/>
  <c r="J97" i="21"/>
  <c r="I97" i="21"/>
  <c r="J96" i="21"/>
  <c r="I96" i="21"/>
  <c r="I95" i="21"/>
  <c r="J95" i="21" s="1"/>
  <c r="I94" i="21"/>
  <c r="J94" i="21" s="1"/>
  <c r="J93" i="21"/>
  <c r="I93" i="21"/>
  <c r="J92" i="21"/>
  <c r="I92" i="21"/>
  <c r="I91" i="21"/>
  <c r="J91" i="21" s="1"/>
  <c r="I90" i="21"/>
  <c r="J90" i="21" s="1"/>
  <c r="J89" i="21"/>
  <c r="I89" i="21"/>
  <c r="J88" i="21"/>
  <c r="I88" i="21"/>
  <c r="I87" i="21"/>
  <c r="J87" i="21" s="1"/>
  <c r="I86" i="21"/>
  <c r="J86" i="21" s="1"/>
  <c r="J85" i="21"/>
  <c r="I85" i="21"/>
  <c r="J84" i="21"/>
  <c r="I84" i="21"/>
  <c r="I83" i="21"/>
  <c r="J83" i="21" s="1"/>
  <c r="I82" i="21"/>
  <c r="J82" i="21" s="1"/>
  <c r="J81" i="21"/>
  <c r="I81" i="21"/>
  <c r="J80" i="21"/>
  <c r="I80" i="21"/>
  <c r="I79" i="21"/>
  <c r="J79" i="21" s="1"/>
  <c r="I78" i="21"/>
  <c r="J78" i="21" s="1"/>
  <c r="J77" i="21"/>
  <c r="I77" i="21"/>
  <c r="J76" i="21"/>
  <c r="I76" i="21"/>
  <c r="I75" i="21"/>
  <c r="J75" i="21" s="1"/>
  <c r="I74" i="21"/>
  <c r="J74" i="21" s="1"/>
  <c r="J73" i="21"/>
  <c r="I73" i="21"/>
  <c r="J72" i="21"/>
  <c r="I72" i="21"/>
  <c r="I71" i="21"/>
  <c r="J71" i="21" s="1"/>
  <c r="I70" i="21"/>
  <c r="J70" i="21" s="1"/>
  <c r="J69" i="21"/>
  <c r="I69" i="21"/>
  <c r="J68" i="21"/>
  <c r="I68" i="21"/>
  <c r="I67" i="21"/>
  <c r="J67" i="21" s="1"/>
  <c r="I66" i="21"/>
  <c r="J66" i="21" s="1"/>
  <c r="J65" i="21"/>
  <c r="I65" i="21"/>
  <c r="J64" i="21"/>
  <c r="I64" i="21"/>
  <c r="I63" i="21"/>
  <c r="J63" i="21" s="1"/>
  <c r="I62" i="21"/>
  <c r="J62" i="21" s="1"/>
  <c r="J61" i="21"/>
  <c r="I61" i="21"/>
  <c r="J60" i="21"/>
  <c r="I60" i="21"/>
  <c r="I59" i="21"/>
  <c r="J59" i="21" s="1"/>
  <c r="I58" i="21"/>
  <c r="J58" i="21" s="1"/>
  <c r="J57" i="21"/>
  <c r="I57" i="21"/>
  <c r="J56" i="21"/>
  <c r="I56" i="21"/>
  <c r="I55" i="21"/>
  <c r="J55" i="21" s="1"/>
  <c r="I54" i="21"/>
  <c r="J54" i="21" s="1"/>
  <c r="J53" i="21"/>
  <c r="I53" i="21"/>
  <c r="J52" i="21"/>
  <c r="I52" i="21"/>
  <c r="I51" i="21"/>
  <c r="J51" i="21" s="1"/>
  <c r="I50" i="21"/>
  <c r="J50" i="21" s="1"/>
  <c r="J49" i="21"/>
  <c r="I49" i="21"/>
  <c r="J48" i="21"/>
  <c r="I48" i="21"/>
  <c r="I47" i="21"/>
  <c r="J47" i="21" s="1"/>
  <c r="I46" i="21"/>
  <c r="J46" i="21" s="1"/>
  <c r="J45" i="21"/>
  <c r="I45" i="21"/>
  <c r="J44" i="21"/>
  <c r="I44" i="21"/>
  <c r="I43" i="21"/>
  <c r="J43" i="21" s="1"/>
  <c r="I42" i="21"/>
  <c r="J42" i="21" s="1"/>
  <c r="J41" i="21"/>
  <c r="I41" i="21"/>
  <c r="J40" i="21"/>
  <c r="I40" i="21"/>
  <c r="I39" i="21"/>
  <c r="J39" i="21" s="1"/>
  <c r="I38" i="21"/>
  <c r="J38" i="21" s="1"/>
  <c r="J37" i="21"/>
  <c r="I37" i="21"/>
  <c r="J36" i="21"/>
  <c r="I36" i="21"/>
  <c r="I35" i="21"/>
  <c r="J35" i="21" s="1"/>
  <c r="I34" i="21"/>
  <c r="J34" i="21" s="1"/>
  <c r="J33" i="21"/>
  <c r="I33" i="21"/>
  <c r="J32" i="21"/>
  <c r="I32" i="21"/>
  <c r="I31" i="21"/>
  <c r="J31" i="21" s="1"/>
  <c r="I30" i="21"/>
  <c r="J30" i="21" s="1"/>
  <c r="J29" i="21"/>
  <c r="I29" i="21"/>
  <c r="J28" i="21"/>
  <c r="I28" i="21"/>
  <c r="I27" i="21"/>
  <c r="J27" i="21" s="1"/>
  <c r="I26" i="21"/>
  <c r="J26" i="21" s="1"/>
  <c r="J25" i="21"/>
  <c r="I25" i="21"/>
  <c r="J24" i="21"/>
  <c r="I24" i="21"/>
  <c r="I23" i="21"/>
  <c r="J23" i="21" s="1"/>
  <c r="I22" i="21"/>
  <c r="J22" i="21" s="1"/>
  <c r="J21" i="21"/>
  <c r="I21" i="21"/>
  <c r="J20" i="21"/>
  <c r="I20" i="21"/>
  <c r="I19" i="21"/>
  <c r="J19" i="21" s="1"/>
  <c r="I18" i="21"/>
  <c r="J18" i="21" s="1"/>
  <c r="J17" i="21"/>
  <c r="I17" i="21"/>
  <c r="J16" i="21"/>
  <c r="I16" i="21"/>
  <c r="I15" i="21"/>
  <c r="J15" i="21" s="1"/>
  <c r="I14" i="21"/>
  <c r="J14" i="21" s="1"/>
  <c r="J13" i="21"/>
  <c r="I13" i="21"/>
  <c r="J12" i="21"/>
  <c r="I12" i="21"/>
  <c r="I11" i="21"/>
  <c r="J11" i="21" s="1"/>
  <c r="I10" i="21"/>
  <c r="J10" i="21" s="1"/>
  <c r="J9" i="21"/>
  <c r="I9" i="21"/>
  <c r="J8" i="21"/>
  <c r="I8" i="21"/>
  <c r="T231" i="20"/>
  <c r="S231" i="20"/>
  <c r="R231" i="20"/>
  <c r="O231" i="20"/>
  <c r="N231" i="20"/>
  <c r="M231" i="20"/>
  <c r="L231" i="20"/>
  <c r="Q231" i="20" s="1"/>
  <c r="T230" i="20"/>
  <c r="R230" i="20"/>
  <c r="O230" i="20"/>
  <c r="N230" i="20"/>
  <c r="S230" i="20" s="1"/>
  <c r="M230" i="20"/>
  <c r="L230" i="20"/>
  <c r="Q230" i="20" s="1"/>
  <c r="T229" i="20"/>
  <c r="S229" i="20"/>
  <c r="R229" i="20"/>
  <c r="O229" i="20"/>
  <c r="N229" i="20"/>
  <c r="M229" i="20"/>
  <c r="L229" i="20"/>
  <c r="Q229" i="20" s="1"/>
  <c r="T228" i="20"/>
  <c r="R228" i="20"/>
  <c r="O228" i="20"/>
  <c r="N228" i="20"/>
  <c r="S228" i="20" s="1"/>
  <c r="M228" i="20"/>
  <c r="L228" i="20"/>
  <c r="Q228" i="20" s="1"/>
  <c r="T227" i="20"/>
  <c r="R227" i="20"/>
  <c r="O227" i="20"/>
  <c r="N227" i="20"/>
  <c r="S227" i="20" s="1"/>
  <c r="M227" i="20"/>
  <c r="L227" i="20"/>
  <c r="Q227" i="20" s="1"/>
  <c r="T226" i="20"/>
  <c r="R226" i="20"/>
  <c r="O226" i="20"/>
  <c r="N226" i="20"/>
  <c r="S226" i="20" s="1"/>
  <c r="M226" i="20"/>
  <c r="L226" i="20"/>
  <c r="Q226" i="20" s="1"/>
  <c r="T225" i="20"/>
  <c r="S225" i="20"/>
  <c r="R225" i="20"/>
  <c r="O225" i="20"/>
  <c r="N225" i="20"/>
  <c r="M225" i="20"/>
  <c r="L225" i="20"/>
  <c r="Q225" i="20" s="1"/>
  <c r="T224" i="20"/>
  <c r="R224" i="20"/>
  <c r="O224" i="20"/>
  <c r="N224" i="20"/>
  <c r="S224" i="20" s="1"/>
  <c r="M224" i="20"/>
  <c r="L224" i="20"/>
  <c r="Q224" i="20" s="1"/>
  <c r="T223" i="20"/>
  <c r="S223" i="20"/>
  <c r="R223" i="20"/>
  <c r="O223" i="20"/>
  <c r="N223" i="20"/>
  <c r="M223" i="20"/>
  <c r="L223" i="20"/>
  <c r="Q223" i="20" s="1"/>
  <c r="T222" i="20"/>
  <c r="R222" i="20"/>
  <c r="O222" i="20"/>
  <c r="N222" i="20"/>
  <c r="S222" i="20" s="1"/>
  <c r="M222" i="20"/>
  <c r="L222" i="20"/>
  <c r="Q222" i="20" s="1"/>
  <c r="T221" i="20"/>
  <c r="S221" i="20"/>
  <c r="R221" i="20"/>
  <c r="O221" i="20"/>
  <c r="N221" i="20"/>
  <c r="M221" i="20"/>
  <c r="L221" i="20"/>
  <c r="Q221" i="20" s="1"/>
  <c r="T220" i="20"/>
  <c r="R220" i="20"/>
  <c r="O220" i="20"/>
  <c r="N220" i="20"/>
  <c r="S220" i="20" s="1"/>
  <c r="M220" i="20"/>
  <c r="L220" i="20"/>
  <c r="Q220" i="20" s="1"/>
  <c r="T219" i="20"/>
  <c r="R219" i="20"/>
  <c r="O219" i="20"/>
  <c r="N219" i="20"/>
  <c r="S219" i="20" s="1"/>
  <c r="M219" i="20"/>
  <c r="L219" i="20"/>
  <c r="Q219" i="20" s="1"/>
  <c r="T218" i="20"/>
  <c r="R218" i="20"/>
  <c r="O218" i="20"/>
  <c r="N218" i="20"/>
  <c r="S218" i="20" s="1"/>
  <c r="M218" i="20"/>
  <c r="L218" i="20"/>
  <c r="Q218" i="20" s="1"/>
  <c r="T217" i="20"/>
  <c r="S217" i="20"/>
  <c r="R217" i="20"/>
  <c r="O217" i="20"/>
  <c r="N217" i="20"/>
  <c r="M217" i="20"/>
  <c r="L217" i="20"/>
  <c r="Q217" i="20" s="1"/>
  <c r="T216" i="20"/>
  <c r="R216" i="20"/>
  <c r="O216" i="20"/>
  <c r="N216" i="20"/>
  <c r="S216" i="20" s="1"/>
  <c r="M216" i="20"/>
  <c r="L216" i="20"/>
  <c r="Q216" i="20" s="1"/>
  <c r="T215" i="20"/>
  <c r="S215" i="20"/>
  <c r="R215" i="20"/>
  <c r="O215" i="20"/>
  <c r="N215" i="20"/>
  <c r="M215" i="20"/>
  <c r="L215" i="20"/>
  <c r="Q215" i="20" s="1"/>
  <c r="T214" i="20"/>
  <c r="R214" i="20"/>
  <c r="O214" i="20"/>
  <c r="N214" i="20"/>
  <c r="S214" i="20" s="1"/>
  <c r="M214" i="20"/>
  <c r="L214" i="20"/>
  <c r="Q214" i="20" s="1"/>
  <c r="T213" i="20"/>
  <c r="S213" i="20"/>
  <c r="R213" i="20"/>
  <c r="O213" i="20"/>
  <c r="N213" i="20"/>
  <c r="M213" i="20"/>
  <c r="L213" i="20"/>
  <c r="Q213" i="20" s="1"/>
  <c r="T212" i="20"/>
  <c r="R212" i="20"/>
  <c r="O212" i="20"/>
  <c r="N212" i="20"/>
  <c r="S212" i="20" s="1"/>
  <c r="M212" i="20"/>
  <c r="L212" i="20"/>
  <c r="Q212" i="20" s="1"/>
  <c r="T211" i="20"/>
  <c r="R211" i="20"/>
  <c r="O211" i="20"/>
  <c r="N211" i="20"/>
  <c r="S211" i="20" s="1"/>
  <c r="M211" i="20"/>
  <c r="L211" i="20"/>
  <c r="Q211" i="20" s="1"/>
  <c r="T210" i="20"/>
  <c r="R210" i="20"/>
  <c r="O210" i="20"/>
  <c r="N210" i="20"/>
  <c r="S210" i="20" s="1"/>
  <c r="M210" i="20"/>
  <c r="L210" i="20"/>
  <c r="Q210" i="20" s="1"/>
  <c r="T209" i="20"/>
  <c r="S209" i="20"/>
  <c r="R209" i="20"/>
  <c r="O209" i="20"/>
  <c r="N209" i="20"/>
  <c r="M209" i="20"/>
  <c r="L209" i="20"/>
  <c r="Q209" i="20" s="1"/>
  <c r="T208" i="20"/>
  <c r="R208" i="20"/>
  <c r="O208" i="20"/>
  <c r="N208" i="20"/>
  <c r="S208" i="20" s="1"/>
  <c r="M208" i="20"/>
  <c r="L208" i="20"/>
  <c r="Q208" i="20" s="1"/>
  <c r="T207" i="20"/>
  <c r="S207" i="20"/>
  <c r="R207" i="20"/>
  <c r="O207" i="20"/>
  <c r="N207" i="20"/>
  <c r="M207" i="20"/>
  <c r="L207" i="20"/>
  <c r="Q207" i="20" s="1"/>
  <c r="T206" i="20"/>
  <c r="R206" i="20"/>
  <c r="O206" i="20"/>
  <c r="N206" i="20"/>
  <c r="S206" i="20" s="1"/>
  <c r="M206" i="20"/>
  <c r="L206" i="20"/>
  <c r="Q206" i="20" s="1"/>
  <c r="T205" i="20"/>
  <c r="S205" i="20"/>
  <c r="R205" i="20"/>
  <c r="O205" i="20"/>
  <c r="N205" i="20"/>
  <c r="M205" i="20"/>
  <c r="L205" i="20"/>
  <c r="Q205" i="20" s="1"/>
  <c r="T204" i="20"/>
  <c r="R204" i="20"/>
  <c r="O204" i="20"/>
  <c r="N204" i="20"/>
  <c r="S204" i="20" s="1"/>
  <c r="M204" i="20"/>
  <c r="L204" i="20"/>
  <c r="Q204" i="20" s="1"/>
  <c r="T203" i="20"/>
  <c r="R203" i="20"/>
  <c r="O203" i="20"/>
  <c r="N203" i="20"/>
  <c r="S203" i="20" s="1"/>
  <c r="M203" i="20"/>
  <c r="L203" i="20"/>
  <c r="Q203" i="20" s="1"/>
  <c r="T202" i="20"/>
  <c r="R202" i="20"/>
  <c r="O202" i="20"/>
  <c r="N202" i="20"/>
  <c r="S202" i="20" s="1"/>
  <c r="M202" i="20"/>
  <c r="L202" i="20"/>
  <c r="Q202" i="20" s="1"/>
  <c r="T201" i="20"/>
  <c r="S201" i="20"/>
  <c r="R201" i="20"/>
  <c r="O201" i="20"/>
  <c r="N201" i="20"/>
  <c r="M201" i="20"/>
  <c r="L201" i="20"/>
  <c r="Q201" i="20" s="1"/>
  <c r="T200" i="20"/>
  <c r="R200" i="20"/>
  <c r="O200" i="20"/>
  <c r="N200" i="20"/>
  <c r="S200" i="20" s="1"/>
  <c r="M200" i="20"/>
  <c r="L200" i="20"/>
  <c r="Q200" i="20" s="1"/>
  <c r="T199" i="20"/>
  <c r="S199" i="20"/>
  <c r="R199" i="20"/>
  <c r="O199" i="20"/>
  <c r="N199" i="20"/>
  <c r="M199" i="20"/>
  <c r="L199" i="20"/>
  <c r="Q199" i="20" s="1"/>
  <c r="T198" i="20"/>
  <c r="R198" i="20"/>
  <c r="O198" i="20"/>
  <c r="N198" i="20"/>
  <c r="S198" i="20" s="1"/>
  <c r="M198" i="20"/>
  <c r="L198" i="20"/>
  <c r="Q198" i="20" s="1"/>
  <c r="S197" i="20"/>
  <c r="R197" i="20"/>
  <c r="O197" i="20"/>
  <c r="T197" i="20" s="1"/>
  <c r="N197" i="20"/>
  <c r="M197" i="20"/>
  <c r="L197" i="20"/>
  <c r="Q197" i="20" s="1"/>
  <c r="T196" i="20"/>
  <c r="R196" i="20"/>
  <c r="O196" i="20"/>
  <c r="N196" i="20"/>
  <c r="S196" i="20" s="1"/>
  <c r="M196" i="20"/>
  <c r="L196" i="20"/>
  <c r="Q196" i="20" s="1"/>
  <c r="R195" i="20"/>
  <c r="O195" i="20"/>
  <c r="T195" i="20" s="1"/>
  <c r="N195" i="20"/>
  <c r="S195" i="20" s="1"/>
  <c r="M195" i="20"/>
  <c r="L195" i="20"/>
  <c r="Q195" i="20" s="1"/>
  <c r="T194" i="20"/>
  <c r="R194" i="20"/>
  <c r="O194" i="20"/>
  <c r="N194" i="20"/>
  <c r="S194" i="20" s="1"/>
  <c r="M194" i="20"/>
  <c r="L194" i="20"/>
  <c r="Q194" i="20" s="1"/>
  <c r="S193" i="20"/>
  <c r="R193" i="20"/>
  <c r="O193" i="20"/>
  <c r="T193" i="20" s="1"/>
  <c r="N193" i="20"/>
  <c r="M193" i="20"/>
  <c r="L193" i="20"/>
  <c r="Q193" i="20" s="1"/>
  <c r="T192" i="20"/>
  <c r="R192" i="20"/>
  <c r="O192" i="20"/>
  <c r="N192" i="20"/>
  <c r="S192" i="20" s="1"/>
  <c r="M192" i="20"/>
  <c r="L192" i="20"/>
  <c r="Q192" i="20" s="1"/>
  <c r="S191" i="20"/>
  <c r="R191" i="20"/>
  <c r="O191" i="20"/>
  <c r="T191" i="20" s="1"/>
  <c r="N191" i="20"/>
  <c r="M191" i="20"/>
  <c r="L191" i="20"/>
  <c r="Q191" i="20" s="1"/>
  <c r="T190" i="20"/>
  <c r="R190" i="20"/>
  <c r="O190" i="20"/>
  <c r="N190" i="20"/>
  <c r="S190" i="20" s="1"/>
  <c r="M190" i="20"/>
  <c r="L190" i="20"/>
  <c r="Q190" i="20" s="1"/>
  <c r="S189" i="20"/>
  <c r="R189" i="20"/>
  <c r="O189" i="20"/>
  <c r="T189" i="20" s="1"/>
  <c r="N189" i="20"/>
  <c r="M189" i="20"/>
  <c r="L189" i="20"/>
  <c r="Q189" i="20" s="1"/>
  <c r="T188" i="20"/>
  <c r="R188" i="20"/>
  <c r="O188" i="20"/>
  <c r="N188" i="20"/>
  <c r="S188" i="20" s="1"/>
  <c r="M188" i="20"/>
  <c r="L188" i="20"/>
  <c r="Q188" i="20" s="1"/>
  <c r="R187" i="20"/>
  <c r="O187" i="20"/>
  <c r="T187" i="20" s="1"/>
  <c r="N187" i="20"/>
  <c r="S187" i="20" s="1"/>
  <c r="M187" i="20"/>
  <c r="L187" i="20"/>
  <c r="Q187" i="20" s="1"/>
  <c r="T186" i="20"/>
  <c r="R186" i="20"/>
  <c r="O186" i="20"/>
  <c r="N186" i="20"/>
  <c r="S186" i="20" s="1"/>
  <c r="M186" i="20"/>
  <c r="L186" i="20"/>
  <c r="Q186" i="20" s="1"/>
  <c r="S185" i="20"/>
  <c r="R185" i="20"/>
  <c r="O185" i="20"/>
  <c r="T185" i="20" s="1"/>
  <c r="N185" i="20"/>
  <c r="M185" i="20"/>
  <c r="L185" i="20"/>
  <c r="Q185" i="20" s="1"/>
  <c r="T184" i="20"/>
  <c r="R184" i="20"/>
  <c r="O184" i="20"/>
  <c r="N184" i="20"/>
  <c r="S184" i="20" s="1"/>
  <c r="M184" i="20"/>
  <c r="L184" i="20"/>
  <c r="Q184" i="20" s="1"/>
  <c r="S183" i="20"/>
  <c r="R183" i="20"/>
  <c r="O183" i="20"/>
  <c r="T183" i="20" s="1"/>
  <c r="N183" i="20"/>
  <c r="M183" i="20"/>
  <c r="L183" i="20"/>
  <c r="Q183" i="20" s="1"/>
  <c r="T182" i="20"/>
  <c r="R182" i="20"/>
  <c r="O182" i="20"/>
  <c r="N182" i="20"/>
  <c r="S182" i="20" s="1"/>
  <c r="M182" i="20"/>
  <c r="L182" i="20"/>
  <c r="Q182" i="20" s="1"/>
  <c r="S181" i="20"/>
  <c r="R181" i="20"/>
  <c r="O181" i="20"/>
  <c r="T181" i="20" s="1"/>
  <c r="N181" i="20"/>
  <c r="M181" i="20"/>
  <c r="L181" i="20"/>
  <c r="Q181" i="20" s="1"/>
  <c r="R180" i="20"/>
  <c r="O180" i="20"/>
  <c r="T180" i="20" s="1"/>
  <c r="N180" i="20"/>
  <c r="S180" i="20" s="1"/>
  <c r="M180" i="20"/>
  <c r="L180" i="20"/>
  <c r="Q180" i="20" s="1"/>
  <c r="S179" i="20"/>
  <c r="R179" i="20"/>
  <c r="O179" i="20"/>
  <c r="T179" i="20" s="1"/>
  <c r="N179" i="20"/>
  <c r="M179" i="20"/>
  <c r="L179" i="20"/>
  <c r="Q179" i="20" s="1"/>
  <c r="T178" i="20"/>
  <c r="R178" i="20"/>
  <c r="O178" i="20"/>
  <c r="N178" i="20"/>
  <c r="S178" i="20" s="1"/>
  <c r="M178" i="20"/>
  <c r="L178" i="20"/>
  <c r="Q178" i="20" s="1"/>
  <c r="S177" i="20"/>
  <c r="R177" i="20"/>
  <c r="O177" i="20"/>
  <c r="T177" i="20" s="1"/>
  <c r="N177" i="20"/>
  <c r="M177" i="20"/>
  <c r="L177" i="20"/>
  <c r="Q177" i="20" s="1"/>
  <c r="T176" i="20"/>
  <c r="R176" i="20"/>
  <c r="O176" i="20"/>
  <c r="N176" i="20"/>
  <c r="S176" i="20" s="1"/>
  <c r="M176" i="20"/>
  <c r="L176" i="20"/>
  <c r="Q176" i="20" s="1"/>
  <c r="T175" i="20"/>
  <c r="S175" i="20"/>
  <c r="R175" i="20"/>
  <c r="O175" i="20"/>
  <c r="N175" i="20"/>
  <c r="M175" i="20"/>
  <c r="L175" i="20"/>
  <c r="Q175" i="20" s="1"/>
  <c r="T174" i="20"/>
  <c r="S174" i="20"/>
  <c r="R174" i="20"/>
  <c r="O174" i="20"/>
  <c r="N174" i="20"/>
  <c r="M174" i="20"/>
  <c r="L174" i="20"/>
  <c r="Q174" i="20" s="1"/>
  <c r="S173" i="20"/>
  <c r="R173" i="20"/>
  <c r="O173" i="20"/>
  <c r="T173" i="20" s="1"/>
  <c r="N173" i="20"/>
  <c r="M173" i="20"/>
  <c r="L173" i="20"/>
  <c r="Q173" i="20" s="1"/>
  <c r="R172" i="20"/>
  <c r="O172" i="20"/>
  <c r="T172" i="20" s="1"/>
  <c r="N172" i="20"/>
  <c r="S172" i="20" s="1"/>
  <c r="M172" i="20"/>
  <c r="L172" i="20"/>
  <c r="Q172" i="20" s="1"/>
  <c r="R171" i="20"/>
  <c r="O171" i="20"/>
  <c r="T171" i="20" s="1"/>
  <c r="N171" i="20"/>
  <c r="S171" i="20" s="1"/>
  <c r="M171" i="20"/>
  <c r="L171" i="20"/>
  <c r="Q171" i="20" s="1"/>
  <c r="T170" i="20"/>
  <c r="R170" i="20"/>
  <c r="O170" i="20"/>
  <c r="N170" i="20"/>
  <c r="S170" i="20" s="1"/>
  <c r="M170" i="20"/>
  <c r="L170" i="20"/>
  <c r="Q170" i="20" s="1"/>
  <c r="S169" i="20"/>
  <c r="R169" i="20"/>
  <c r="O169" i="20"/>
  <c r="T169" i="20" s="1"/>
  <c r="N169" i="20"/>
  <c r="M169" i="20"/>
  <c r="L169" i="20"/>
  <c r="Q169" i="20" s="1"/>
  <c r="T168" i="20"/>
  <c r="R168" i="20"/>
  <c r="O168" i="20"/>
  <c r="N168" i="20"/>
  <c r="S168" i="20" s="1"/>
  <c r="M168" i="20"/>
  <c r="L168" i="20"/>
  <c r="Q168" i="20" s="1"/>
  <c r="S167" i="20"/>
  <c r="R167" i="20"/>
  <c r="O167" i="20"/>
  <c r="T167" i="20" s="1"/>
  <c r="N167" i="20"/>
  <c r="M167" i="20"/>
  <c r="L167" i="20"/>
  <c r="Q167" i="20" s="1"/>
  <c r="T166" i="20"/>
  <c r="R166" i="20"/>
  <c r="O166" i="20"/>
  <c r="N166" i="20"/>
  <c r="S166" i="20" s="1"/>
  <c r="M166" i="20"/>
  <c r="L166" i="20"/>
  <c r="Q166" i="20" s="1"/>
  <c r="S165" i="20"/>
  <c r="R165" i="20"/>
  <c r="O165" i="20"/>
  <c r="T165" i="20" s="1"/>
  <c r="N165" i="20"/>
  <c r="M165" i="20"/>
  <c r="L165" i="20"/>
  <c r="Q165" i="20" s="1"/>
  <c r="R164" i="20"/>
  <c r="O164" i="20"/>
  <c r="T164" i="20" s="1"/>
  <c r="N164" i="20"/>
  <c r="S164" i="20" s="1"/>
  <c r="M164" i="20"/>
  <c r="L164" i="20"/>
  <c r="Q164" i="20" s="1"/>
  <c r="R163" i="20"/>
  <c r="O163" i="20"/>
  <c r="T163" i="20" s="1"/>
  <c r="N163" i="20"/>
  <c r="S163" i="20" s="1"/>
  <c r="M163" i="20"/>
  <c r="L163" i="20"/>
  <c r="Q163" i="20" s="1"/>
  <c r="T162" i="20"/>
  <c r="R162" i="20"/>
  <c r="O162" i="20"/>
  <c r="N162" i="20"/>
  <c r="S162" i="20" s="1"/>
  <c r="M162" i="20"/>
  <c r="L162" i="20"/>
  <c r="Q162" i="20" s="1"/>
  <c r="S161" i="20"/>
  <c r="R161" i="20"/>
  <c r="O161" i="20"/>
  <c r="T161" i="20" s="1"/>
  <c r="N161" i="20"/>
  <c r="M161" i="20"/>
  <c r="L161" i="20"/>
  <c r="Q161" i="20" s="1"/>
  <c r="T160" i="20"/>
  <c r="R160" i="20"/>
  <c r="O160" i="20"/>
  <c r="N160" i="20"/>
  <c r="S160" i="20" s="1"/>
  <c r="M160" i="20"/>
  <c r="L160" i="20"/>
  <c r="Q160" i="20" s="1"/>
  <c r="S159" i="20"/>
  <c r="R159" i="20"/>
  <c r="O159" i="20"/>
  <c r="T159" i="20" s="1"/>
  <c r="N159" i="20"/>
  <c r="M159" i="20"/>
  <c r="L159" i="20"/>
  <c r="Q159" i="20" s="1"/>
  <c r="T158" i="20"/>
  <c r="R158" i="20"/>
  <c r="O158" i="20"/>
  <c r="N158" i="20"/>
  <c r="S158" i="20" s="1"/>
  <c r="M158" i="20"/>
  <c r="L158" i="20"/>
  <c r="Q158" i="20" s="1"/>
  <c r="S157" i="20"/>
  <c r="R157" i="20"/>
  <c r="O157" i="20"/>
  <c r="T157" i="20" s="1"/>
  <c r="N157" i="20"/>
  <c r="M157" i="20"/>
  <c r="L157" i="20"/>
  <c r="Q157" i="20" s="1"/>
  <c r="T156" i="20"/>
  <c r="R156" i="20"/>
  <c r="O156" i="20"/>
  <c r="N156" i="20"/>
  <c r="S156" i="20" s="1"/>
  <c r="M156" i="20"/>
  <c r="L156" i="20"/>
  <c r="Q156" i="20" s="1"/>
  <c r="R155" i="20"/>
  <c r="O155" i="20"/>
  <c r="T155" i="20" s="1"/>
  <c r="N155" i="20"/>
  <c r="S155" i="20" s="1"/>
  <c r="M155" i="20"/>
  <c r="L155" i="20"/>
  <c r="Q155" i="20" s="1"/>
  <c r="T154" i="20"/>
  <c r="R154" i="20"/>
  <c r="O154" i="20"/>
  <c r="N154" i="20"/>
  <c r="S154" i="20" s="1"/>
  <c r="M154" i="20"/>
  <c r="L154" i="20"/>
  <c r="Q154" i="20" s="1"/>
  <c r="S153" i="20"/>
  <c r="R153" i="20"/>
  <c r="O153" i="20"/>
  <c r="T153" i="20" s="1"/>
  <c r="N153" i="20"/>
  <c r="M153" i="20"/>
  <c r="L153" i="20"/>
  <c r="Q153" i="20" s="1"/>
  <c r="T152" i="20"/>
  <c r="R152" i="20"/>
  <c r="O152" i="20"/>
  <c r="N152" i="20"/>
  <c r="S152" i="20" s="1"/>
  <c r="M152" i="20"/>
  <c r="L152" i="20"/>
  <c r="Q152" i="20" s="1"/>
  <c r="S151" i="20"/>
  <c r="R151" i="20"/>
  <c r="O151" i="20"/>
  <c r="T151" i="20" s="1"/>
  <c r="N151" i="20"/>
  <c r="M151" i="20"/>
  <c r="L151" i="20"/>
  <c r="Q151" i="20" s="1"/>
  <c r="T150" i="20"/>
  <c r="R150" i="20"/>
  <c r="O150" i="20"/>
  <c r="N150" i="20"/>
  <c r="S150" i="20" s="1"/>
  <c r="M150" i="20"/>
  <c r="L150" i="20"/>
  <c r="Q150" i="20" s="1"/>
  <c r="S149" i="20"/>
  <c r="R149" i="20"/>
  <c r="O149" i="20"/>
  <c r="T149" i="20" s="1"/>
  <c r="N149" i="20"/>
  <c r="M149" i="20"/>
  <c r="L149" i="20"/>
  <c r="Q149" i="20" s="1"/>
  <c r="R148" i="20"/>
  <c r="O148" i="20"/>
  <c r="T148" i="20" s="1"/>
  <c r="N148" i="20"/>
  <c r="S148" i="20" s="1"/>
  <c r="M148" i="20"/>
  <c r="L148" i="20"/>
  <c r="Q148" i="20" s="1"/>
  <c r="S147" i="20"/>
  <c r="O147" i="20"/>
  <c r="T147" i="20" s="1"/>
  <c r="N147" i="20"/>
  <c r="M147" i="20"/>
  <c r="R147" i="20" s="1"/>
  <c r="L147" i="20"/>
  <c r="Q147" i="20" s="1"/>
  <c r="T146" i="20"/>
  <c r="O146" i="20"/>
  <c r="N146" i="20"/>
  <c r="S146" i="20" s="1"/>
  <c r="M146" i="20"/>
  <c r="R146" i="20" s="1"/>
  <c r="L146" i="20"/>
  <c r="Q146" i="20" s="1"/>
  <c r="O145" i="20"/>
  <c r="T145" i="20" s="1"/>
  <c r="N145" i="20"/>
  <c r="S145" i="20" s="1"/>
  <c r="M145" i="20"/>
  <c r="R145" i="20" s="1"/>
  <c r="L145" i="20"/>
  <c r="Q145" i="20" s="1"/>
  <c r="T144" i="20"/>
  <c r="O144" i="20"/>
  <c r="N144" i="20"/>
  <c r="S144" i="20" s="1"/>
  <c r="M144" i="20"/>
  <c r="R144" i="20" s="1"/>
  <c r="L144" i="20"/>
  <c r="Q144" i="20" s="1"/>
  <c r="R143" i="20"/>
  <c r="O143" i="20"/>
  <c r="T143" i="20" s="1"/>
  <c r="N143" i="20"/>
  <c r="S143" i="20" s="1"/>
  <c r="M143" i="20"/>
  <c r="L143" i="20"/>
  <c r="Q143" i="20" s="1"/>
  <c r="T142" i="20"/>
  <c r="O142" i="20"/>
  <c r="N142" i="20"/>
  <c r="S142" i="20" s="1"/>
  <c r="M142" i="20"/>
  <c r="R142" i="20" s="1"/>
  <c r="L142" i="20"/>
  <c r="Q142" i="20" s="1"/>
  <c r="O141" i="20"/>
  <c r="T141" i="20" s="1"/>
  <c r="N141" i="20"/>
  <c r="S141" i="20" s="1"/>
  <c r="M141" i="20"/>
  <c r="R141" i="20" s="1"/>
  <c r="L141" i="20"/>
  <c r="Q141" i="20" s="1"/>
  <c r="T140" i="20"/>
  <c r="O140" i="20"/>
  <c r="N140" i="20"/>
  <c r="S140" i="20" s="1"/>
  <c r="M140" i="20"/>
  <c r="R140" i="20" s="1"/>
  <c r="L140" i="20"/>
  <c r="Q140" i="20" s="1"/>
  <c r="T139" i="20"/>
  <c r="R139" i="20"/>
  <c r="O139" i="20"/>
  <c r="N139" i="20"/>
  <c r="S139" i="20" s="1"/>
  <c r="M139" i="20"/>
  <c r="L139" i="20"/>
  <c r="Q139" i="20" s="1"/>
  <c r="T138" i="20"/>
  <c r="O138" i="20"/>
  <c r="N138" i="20"/>
  <c r="S138" i="20" s="1"/>
  <c r="M138" i="20"/>
  <c r="R138" i="20" s="1"/>
  <c r="L138" i="20"/>
  <c r="Q138" i="20" s="1"/>
  <c r="O137" i="20"/>
  <c r="T137" i="20" s="1"/>
  <c r="N137" i="20"/>
  <c r="S137" i="20" s="1"/>
  <c r="M137" i="20"/>
  <c r="R137" i="20" s="1"/>
  <c r="L137" i="20"/>
  <c r="Q137" i="20" s="1"/>
  <c r="T136" i="20"/>
  <c r="O136" i="20"/>
  <c r="N136" i="20"/>
  <c r="S136" i="20" s="1"/>
  <c r="M136" i="20"/>
  <c r="R136" i="20" s="1"/>
  <c r="L136" i="20"/>
  <c r="Q136" i="20" s="1"/>
  <c r="R135" i="20"/>
  <c r="O135" i="20"/>
  <c r="T135" i="20" s="1"/>
  <c r="N135" i="20"/>
  <c r="S135" i="20" s="1"/>
  <c r="M135" i="20"/>
  <c r="L135" i="20"/>
  <c r="Q135" i="20" s="1"/>
  <c r="T134" i="20"/>
  <c r="O134" i="20"/>
  <c r="N134" i="20"/>
  <c r="S134" i="20" s="1"/>
  <c r="M134" i="20"/>
  <c r="R134" i="20" s="1"/>
  <c r="L134" i="20"/>
  <c r="Q134" i="20" s="1"/>
  <c r="O133" i="20"/>
  <c r="T133" i="20" s="1"/>
  <c r="N133" i="20"/>
  <c r="S133" i="20" s="1"/>
  <c r="M133" i="20"/>
  <c r="R133" i="20" s="1"/>
  <c r="L133" i="20"/>
  <c r="Q133" i="20" s="1"/>
  <c r="T132" i="20"/>
  <c r="O132" i="20"/>
  <c r="N132" i="20"/>
  <c r="S132" i="20" s="1"/>
  <c r="M132" i="20"/>
  <c r="R132" i="20" s="1"/>
  <c r="L132" i="20"/>
  <c r="Q132" i="20" s="1"/>
  <c r="R131" i="20"/>
  <c r="O131" i="20"/>
  <c r="T131" i="20" s="1"/>
  <c r="N131" i="20"/>
  <c r="S131" i="20" s="1"/>
  <c r="M131" i="20"/>
  <c r="L131" i="20"/>
  <c r="Q131" i="20" s="1"/>
  <c r="T130" i="20"/>
  <c r="O130" i="20"/>
  <c r="N130" i="20"/>
  <c r="S130" i="20" s="1"/>
  <c r="M130" i="20"/>
  <c r="R130" i="20" s="1"/>
  <c r="L130" i="20"/>
  <c r="Q130" i="20" s="1"/>
  <c r="O129" i="20"/>
  <c r="T129" i="20" s="1"/>
  <c r="N129" i="20"/>
  <c r="S129" i="20" s="1"/>
  <c r="M129" i="20"/>
  <c r="R129" i="20" s="1"/>
  <c r="L129" i="20"/>
  <c r="Q129" i="20" s="1"/>
  <c r="T128" i="20"/>
  <c r="O128" i="20"/>
  <c r="N128" i="20"/>
  <c r="S128" i="20" s="1"/>
  <c r="M128" i="20"/>
  <c r="R128" i="20" s="1"/>
  <c r="L128" i="20"/>
  <c r="Q128" i="20" s="1"/>
  <c r="R127" i="20"/>
  <c r="O127" i="20"/>
  <c r="T127" i="20" s="1"/>
  <c r="N127" i="20"/>
  <c r="S127" i="20" s="1"/>
  <c r="M127" i="20"/>
  <c r="L127" i="20"/>
  <c r="Q127" i="20" s="1"/>
  <c r="T126" i="20"/>
  <c r="O126" i="20"/>
  <c r="N126" i="20"/>
  <c r="S126" i="20" s="1"/>
  <c r="M126" i="20"/>
  <c r="R126" i="20" s="1"/>
  <c r="L126" i="20"/>
  <c r="Q126" i="20" s="1"/>
  <c r="O125" i="20"/>
  <c r="T125" i="20" s="1"/>
  <c r="N125" i="20"/>
  <c r="S125" i="20" s="1"/>
  <c r="M125" i="20"/>
  <c r="R125" i="20" s="1"/>
  <c r="L125" i="20"/>
  <c r="Q125" i="20" s="1"/>
  <c r="T124" i="20"/>
  <c r="O124" i="20"/>
  <c r="N124" i="20"/>
  <c r="S124" i="20" s="1"/>
  <c r="M124" i="20"/>
  <c r="R124" i="20" s="1"/>
  <c r="L124" i="20"/>
  <c r="Q124" i="20" s="1"/>
  <c r="R123" i="20"/>
  <c r="O123" i="20"/>
  <c r="T123" i="20" s="1"/>
  <c r="N123" i="20"/>
  <c r="S123" i="20" s="1"/>
  <c r="M123" i="20"/>
  <c r="L123" i="20"/>
  <c r="Q123" i="20" s="1"/>
  <c r="T122" i="20"/>
  <c r="O122" i="20"/>
  <c r="N122" i="20"/>
  <c r="S122" i="20" s="1"/>
  <c r="M122" i="20"/>
  <c r="R122" i="20" s="1"/>
  <c r="L122" i="20"/>
  <c r="Q122" i="20" s="1"/>
  <c r="O121" i="20"/>
  <c r="T121" i="20" s="1"/>
  <c r="N121" i="20"/>
  <c r="S121" i="20" s="1"/>
  <c r="M121" i="20"/>
  <c r="R121" i="20" s="1"/>
  <c r="L121" i="20"/>
  <c r="Q121" i="20" s="1"/>
  <c r="T120" i="20"/>
  <c r="O120" i="20"/>
  <c r="N120" i="20"/>
  <c r="S120" i="20" s="1"/>
  <c r="M120" i="20"/>
  <c r="R120" i="20" s="1"/>
  <c r="L120" i="20"/>
  <c r="Q120" i="20" s="1"/>
  <c r="R119" i="20"/>
  <c r="O119" i="20"/>
  <c r="T119" i="20" s="1"/>
  <c r="N119" i="20"/>
  <c r="S119" i="20" s="1"/>
  <c r="M119" i="20"/>
  <c r="L119" i="20"/>
  <c r="Q119" i="20" s="1"/>
  <c r="T118" i="20"/>
  <c r="O118" i="20"/>
  <c r="N118" i="20"/>
  <c r="S118" i="20" s="1"/>
  <c r="M118" i="20"/>
  <c r="R118" i="20" s="1"/>
  <c r="L118" i="20"/>
  <c r="Q118" i="20" s="1"/>
  <c r="O117" i="20"/>
  <c r="T117" i="20" s="1"/>
  <c r="N117" i="20"/>
  <c r="S117" i="20" s="1"/>
  <c r="M117" i="20"/>
  <c r="R117" i="20" s="1"/>
  <c r="L117" i="20"/>
  <c r="Q117" i="20" s="1"/>
  <c r="T116" i="20"/>
  <c r="O116" i="20"/>
  <c r="N116" i="20"/>
  <c r="S116" i="20" s="1"/>
  <c r="M116" i="20"/>
  <c r="R116" i="20" s="1"/>
  <c r="L116" i="20"/>
  <c r="Q116" i="20" s="1"/>
  <c r="T115" i="20"/>
  <c r="S115" i="20"/>
  <c r="O115" i="20"/>
  <c r="N115" i="20"/>
  <c r="M115" i="20"/>
  <c r="R115" i="20" s="1"/>
  <c r="L115" i="20"/>
  <c r="Q115" i="20" s="1"/>
  <c r="T114" i="20"/>
  <c r="S114" i="20"/>
  <c r="R114" i="20"/>
  <c r="O114" i="20"/>
  <c r="N114" i="20"/>
  <c r="M114" i="20"/>
  <c r="L114" i="20"/>
  <c r="Q114" i="20" s="1"/>
  <c r="S113" i="20"/>
  <c r="R113" i="20"/>
  <c r="O113" i="20"/>
  <c r="T113" i="20" s="1"/>
  <c r="N113" i="20"/>
  <c r="M113" i="20"/>
  <c r="L113" i="20"/>
  <c r="Q113" i="20" s="1"/>
  <c r="T112" i="20"/>
  <c r="R112" i="20"/>
  <c r="O112" i="20"/>
  <c r="N112" i="20"/>
  <c r="S112" i="20" s="1"/>
  <c r="M112" i="20"/>
  <c r="L112" i="20"/>
  <c r="Q112" i="20" s="1"/>
  <c r="S111" i="20"/>
  <c r="O111" i="20"/>
  <c r="T111" i="20" s="1"/>
  <c r="N111" i="20"/>
  <c r="M111" i="20"/>
  <c r="R111" i="20" s="1"/>
  <c r="L111" i="20"/>
  <c r="Q111" i="20" s="1"/>
  <c r="R110" i="20"/>
  <c r="O110" i="20"/>
  <c r="T110" i="20" s="1"/>
  <c r="N110" i="20"/>
  <c r="S110" i="20" s="1"/>
  <c r="M110" i="20"/>
  <c r="L110" i="20"/>
  <c r="Q110" i="20" s="1"/>
  <c r="O109" i="20"/>
  <c r="T109" i="20" s="1"/>
  <c r="N109" i="20"/>
  <c r="S109" i="20" s="1"/>
  <c r="M109" i="20"/>
  <c r="R109" i="20" s="1"/>
  <c r="L109" i="20"/>
  <c r="Q109" i="20" s="1"/>
  <c r="T108" i="20"/>
  <c r="O108" i="20"/>
  <c r="N108" i="20"/>
  <c r="S108" i="20" s="1"/>
  <c r="M108" i="20"/>
  <c r="R108" i="20" s="1"/>
  <c r="L108" i="20"/>
  <c r="Q108" i="20" s="1"/>
  <c r="T107" i="20"/>
  <c r="S107" i="20"/>
  <c r="O107" i="20"/>
  <c r="N107" i="20"/>
  <c r="M107" i="20"/>
  <c r="R107" i="20" s="1"/>
  <c r="L107" i="20"/>
  <c r="Q107" i="20" s="1"/>
  <c r="T106" i="20"/>
  <c r="S106" i="20"/>
  <c r="R106" i="20"/>
  <c r="O106" i="20"/>
  <c r="N106" i="20"/>
  <c r="M106" i="20"/>
  <c r="L106" i="20"/>
  <c r="Q106" i="20" s="1"/>
  <c r="S105" i="20"/>
  <c r="R105" i="20"/>
  <c r="O105" i="20"/>
  <c r="T105" i="20" s="1"/>
  <c r="N105" i="20"/>
  <c r="M105" i="20"/>
  <c r="L105" i="20"/>
  <c r="Q105" i="20" s="1"/>
  <c r="T104" i="20"/>
  <c r="R104" i="20"/>
  <c r="O104" i="20"/>
  <c r="N104" i="20"/>
  <c r="S104" i="20" s="1"/>
  <c r="M104" i="20"/>
  <c r="L104" i="20"/>
  <c r="Q104" i="20" s="1"/>
  <c r="S103" i="20"/>
  <c r="O103" i="20"/>
  <c r="T103" i="20" s="1"/>
  <c r="N103" i="20"/>
  <c r="M103" i="20"/>
  <c r="R103" i="20" s="1"/>
  <c r="L103" i="20"/>
  <c r="Q103" i="20" s="1"/>
  <c r="R102" i="20"/>
  <c r="O102" i="20"/>
  <c r="T102" i="20" s="1"/>
  <c r="N102" i="20"/>
  <c r="S102" i="20" s="1"/>
  <c r="M102" i="20"/>
  <c r="L102" i="20"/>
  <c r="Q102" i="20" s="1"/>
  <c r="O101" i="20"/>
  <c r="T101" i="20" s="1"/>
  <c r="N101" i="20"/>
  <c r="S101" i="20" s="1"/>
  <c r="M101" i="20"/>
  <c r="R101" i="20" s="1"/>
  <c r="L101" i="20"/>
  <c r="Q101" i="20" s="1"/>
  <c r="T100" i="20"/>
  <c r="O100" i="20"/>
  <c r="N100" i="20"/>
  <c r="S100" i="20" s="1"/>
  <c r="M100" i="20"/>
  <c r="R100" i="20" s="1"/>
  <c r="L100" i="20"/>
  <c r="Q100" i="20" s="1"/>
  <c r="T99" i="20"/>
  <c r="S99" i="20"/>
  <c r="O99" i="20"/>
  <c r="N99" i="20"/>
  <c r="M99" i="20"/>
  <c r="R99" i="20" s="1"/>
  <c r="L99" i="20"/>
  <c r="Q99" i="20" s="1"/>
  <c r="T98" i="20"/>
  <c r="S98" i="20"/>
  <c r="R98" i="20"/>
  <c r="O98" i="20"/>
  <c r="N98" i="20"/>
  <c r="M98" i="20"/>
  <c r="L98" i="20"/>
  <c r="Q98" i="20" s="1"/>
  <c r="S97" i="20"/>
  <c r="R97" i="20"/>
  <c r="O97" i="20"/>
  <c r="T97" i="20" s="1"/>
  <c r="N97" i="20"/>
  <c r="M97" i="20"/>
  <c r="L97" i="20"/>
  <c r="Q97" i="20" s="1"/>
  <c r="T96" i="20"/>
  <c r="R96" i="20"/>
  <c r="O96" i="20"/>
  <c r="N96" i="20"/>
  <c r="S96" i="20" s="1"/>
  <c r="M96" i="20"/>
  <c r="L96" i="20"/>
  <c r="Q96" i="20" s="1"/>
  <c r="S95" i="20"/>
  <c r="O95" i="20"/>
  <c r="T95" i="20" s="1"/>
  <c r="N95" i="20"/>
  <c r="M95" i="20"/>
  <c r="R95" i="20" s="1"/>
  <c r="L95" i="20"/>
  <c r="Q95" i="20" s="1"/>
  <c r="R94" i="20"/>
  <c r="O94" i="20"/>
  <c r="T94" i="20" s="1"/>
  <c r="N94" i="20"/>
  <c r="S94" i="20" s="1"/>
  <c r="M94" i="20"/>
  <c r="L94" i="20"/>
  <c r="Q94" i="20" s="1"/>
  <c r="O93" i="20"/>
  <c r="T93" i="20" s="1"/>
  <c r="N93" i="20"/>
  <c r="S93" i="20" s="1"/>
  <c r="M93" i="20"/>
  <c r="R93" i="20" s="1"/>
  <c r="L93" i="20"/>
  <c r="Q93" i="20" s="1"/>
  <c r="T92" i="20"/>
  <c r="O92" i="20"/>
  <c r="N92" i="20"/>
  <c r="S92" i="20" s="1"/>
  <c r="M92" i="20"/>
  <c r="R92" i="20" s="1"/>
  <c r="L92" i="20"/>
  <c r="Q92" i="20" s="1"/>
  <c r="T91" i="20"/>
  <c r="S91" i="20"/>
  <c r="O91" i="20"/>
  <c r="N91" i="20"/>
  <c r="M91" i="20"/>
  <c r="R91" i="20" s="1"/>
  <c r="L91" i="20"/>
  <c r="Q91" i="20" s="1"/>
  <c r="T90" i="20"/>
  <c r="S90" i="20"/>
  <c r="R90" i="20"/>
  <c r="O90" i="20"/>
  <c r="N90" i="20"/>
  <c r="M90" i="20"/>
  <c r="L90" i="20"/>
  <c r="Q90" i="20" s="1"/>
  <c r="S89" i="20"/>
  <c r="R89" i="20"/>
  <c r="O89" i="20"/>
  <c r="T89" i="20" s="1"/>
  <c r="N89" i="20"/>
  <c r="M89" i="20"/>
  <c r="L89" i="20"/>
  <c r="Q89" i="20" s="1"/>
  <c r="T88" i="20"/>
  <c r="R88" i="20"/>
  <c r="O88" i="20"/>
  <c r="N88" i="20"/>
  <c r="S88" i="20" s="1"/>
  <c r="M88" i="20"/>
  <c r="L88" i="20"/>
  <c r="Q88" i="20" s="1"/>
  <c r="S87" i="20"/>
  <c r="O87" i="20"/>
  <c r="T87" i="20" s="1"/>
  <c r="N87" i="20"/>
  <c r="M87" i="20"/>
  <c r="R87" i="20" s="1"/>
  <c r="L87" i="20"/>
  <c r="Q87" i="20" s="1"/>
  <c r="R86" i="20"/>
  <c r="O86" i="20"/>
  <c r="T86" i="20" s="1"/>
  <c r="N86" i="20"/>
  <c r="S86" i="20" s="1"/>
  <c r="M86" i="20"/>
  <c r="L86" i="20"/>
  <c r="Q86" i="20" s="1"/>
  <c r="O85" i="20"/>
  <c r="T85" i="20" s="1"/>
  <c r="N85" i="20"/>
  <c r="S85" i="20" s="1"/>
  <c r="M85" i="20"/>
  <c r="R85" i="20" s="1"/>
  <c r="L85" i="20"/>
  <c r="Q85" i="20" s="1"/>
  <c r="T84" i="20"/>
  <c r="O84" i="20"/>
  <c r="N84" i="20"/>
  <c r="S84" i="20" s="1"/>
  <c r="M84" i="20"/>
  <c r="R84" i="20" s="1"/>
  <c r="L84" i="20"/>
  <c r="Q84" i="20" s="1"/>
  <c r="T83" i="20"/>
  <c r="S83" i="20"/>
  <c r="O83" i="20"/>
  <c r="N83" i="20"/>
  <c r="M83" i="20"/>
  <c r="R83" i="20" s="1"/>
  <c r="L83" i="20"/>
  <c r="Q83" i="20" s="1"/>
  <c r="T82" i="20"/>
  <c r="S82" i="20"/>
  <c r="R82" i="20"/>
  <c r="O82" i="20"/>
  <c r="N82" i="20"/>
  <c r="M82" i="20"/>
  <c r="L82" i="20"/>
  <c r="Q82" i="20" s="1"/>
  <c r="S81" i="20"/>
  <c r="R81" i="20"/>
  <c r="O81" i="20"/>
  <c r="T81" i="20" s="1"/>
  <c r="N81" i="20"/>
  <c r="M81" i="20"/>
  <c r="L81" i="20"/>
  <c r="Q81" i="20" s="1"/>
  <c r="T80" i="20"/>
  <c r="S80" i="20"/>
  <c r="R80" i="20"/>
  <c r="Q80" i="20"/>
  <c r="O80" i="20"/>
  <c r="N80" i="20"/>
  <c r="M80" i="20"/>
  <c r="L80" i="20"/>
  <c r="T79" i="20"/>
  <c r="S79" i="20"/>
  <c r="R79" i="20"/>
  <c r="Q79" i="20"/>
  <c r="O79" i="20"/>
  <c r="N79" i="20"/>
  <c r="M79" i="20"/>
  <c r="L79" i="20"/>
  <c r="T78" i="20"/>
  <c r="S78" i="20"/>
  <c r="R78" i="20"/>
  <c r="Q78" i="20"/>
  <c r="O78" i="20"/>
  <c r="N78" i="20"/>
  <c r="M78" i="20"/>
  <c r="L78" i="20"/>
  <c r="T77" i="20"/>
  <c r="S77" i="20"/>
  <c r="R77" i="20"/>
  <c r="Q77" i="20"/>
  <c r="O77" i="20"/>
  <c r="N77" i="20"/>
  <c r="M77" i="20"/>
  <c r="L77" i="20"/>
  <c r="T76" i="20"/>
  <c r="S76" i="20"/>
  <c r="R76" i="20"/>
  <c r="Q76" i="20"/>
  <c r="O76" i="20"/>
  <c r="N76" i="20"/>
  <c r="M76" i="20"/>
  <c r="L76" i="20"/>
  <c r="T75" i="20"/>
  <c r="S75" i="20"/>
  <c r="R75" i="20"/>
  <c r="Q75" i="20"/>
  <c r="O75" i="20"/>
  <c r="N75" i="20"/>
  <c r="M75" i="20"/>
  <c r="L75" i="20"/>
  <c r="T74" i="20"/>
  <c r="S74" i="20"/>
  <c r="R74" i="20"/>
  <c r="Q74" i="20"/>
  <c r="O74" i="20"/>
  <c r="N74" i="20"/>
  <c r="M74" i="20"/>
  <c r="L74" i="20"/>
  <c r="T73" i="20"/>
  <c r="S73" i="20"/>
  <c r="R73" i="20"/>
  <c r="Q73" i="20"/>
  <c r="O73" i="20"/>
  <c r="N73" i="20"/>
  <c r="M73" i="20"/>
  <c r="L73" i="20"/>
  <c r="T72" i="20"/>
  <c r="S72" i="20"/>
  <c r="R72" i="20"/>
  <c r="Q72" i="20"/>
  <c r="O72" i="20"/>
  <c r="N72" i="20"/>
  <c r="M72" i="20"/>
  <c r="L72" i="20"/>
  <c r="T71" i="20"/>
  <c r="S71" i="20"/>
  <c r="R71" i="20"/>
  <c r="Q71" i="20"/>
  <c r="O71" i="20"/>
  <c r="N71" i="20"/>
  <c r="M71" i="20"/>
  <c r="L71" i="20"/>
  <c r="T70" i="20"/>
  <c r="S70" i="20"/>
  <c r="R70" i="20"/>
  <c r="Q70" i="20"/>
  <c r="O70" i="20"/>
  <c r="N70" i="20"/>
  <c r="M70" i="20"/>
  <c r="L70" i="20"/>
  <c r="T69" i="20"/>
  <c r="S69" i="20"/>
  <c r="R69" i="20"/>
  <c r="Q69" i="20"/>
  <c r="O69" i="20"/>
  <c r="N69" i="20"/>
  <c r="M69" i="20"/>
  <c r="L69" i="20"/>
  <c r="T68" i="20"/>
  <c r="S68" i="20"/>
  <c r="R68" i="20"/>
  <c r="Q68" i="20"/>
  <c r="O68" i="20"/>
  <c r="N68" i="20"/>
  <c r="M68" i="20"/>
  <c r="L68" i="20"/>
  <c r="T67" i="20"/>
  <c r="S67" i="20"/>
  <c r="R67" i="20"/>
  <c r="Q67" i="20"/>
  <c r="O67" i="20"/>
  <c r="N67" i="20"/>
  <c r="M67" i="20"/>
  <c r="L67" i="20"/>
  <c r="T66" i="20"/>
  <c r="S66" i="20"/>
  <c r="R66" i="20"/>
  <c r="Q66" i="20"/>
  <c r="O66" i="20"/>
  <c r="N66" i="20"/>
  <c r="M66" i="20"/>
  <c r="L66" i="20"/>
  <c r="T65" i="20"/>
  <c r="S65" i="20"/>
  <c r="R65" i="20"/>
  <c r="Q65" i="20"/>
  <c r="O65" i="20"/>
  <c r="N65" i="20"/>
  <c r="M65" i="20"/>
  <c r="L65" i="20"/>
  <c r="T64" i="20"/>
  <c r="S64" i="20"/>
  <c r="R64" i="20"/>
  <c r="Q64" i="20"/>
  <c r="O64" i="20"/>
  <c r="N64" i="20"/>
  <c r="M64" i="20"/>
  <c r="L64" i="20"/>
  <c r="T63" i="20"/>
  <c r="S63" i="20"/>
  <c r="R63" i="20"/>
  <c r="Q63" i="20"/>
  <c r="O63" i="20"/>
  <c r="N63" i="20"/>
  <c r="M63" i="20"/>
  <c r="L63" i="20"/>
  <c r="T62" i="20"/>
  <c r="S62" i="20"/>
  <c r="R62" i="20"/>
  <c r="Q62" i="20"/>
  <c r="O62" i="20"/>
  <c r="N62" i="20"/>
  <c r="M62" i="20"/>
  <c r="L62" i="20"/>
  <c r="T61" i="20"/>
  <c r="S61" i="20"/>
  <c r="R61" i="20"/>
  <c r="Q61" i="20"/>
  <c r="O61" i="20"/>
  <c r="N61" i="20"/>
  <c r="M61" i="20"/>
  <c r="L61" i="20"/>
  <c r="T60" i="20"/>
  <c r="S60" i="20"/>
  <c r="R60" i="20"/>
  <c r="Q60" i="20"/>
  <c r="O60" i="20"/>
  <c r="N60" i="20"/>
  <c r="M60" i="20"/>
  <c r="L60" i="20"/>
  <c r="T59" i="20"/>
  <c r="S59" i="20"/>
  <c r="R59" i="20"/>
  <c r="Q59" i="20"/>
  <c r="O59" i="20"/>
  <c r="N59" i="20"/>
  <c r="M59" i="20"/>
  <c r="L59" i="20"/>
  <c r="T58" i="20"/>
  <c r="S58" i="20"/>
  <c r="R58" i="20"/>
  <c r="Q58" i="20"/>
  <c r="O58" i="20"/>
  <c r="N58" i="20"/>
  <c r="M58" i="20"/>
  <c r="L58" i="20"/>
  <c r="T57" i="20"/>
  <c r="S57" i="20"/>
  <c r="R57" i="20"/>
  <c r="Q57" i="20"/>
  <c r="O57" i="20"/>
  <c r="N57" i="20"/>
  <c r="M57" i="20"/>
  <c r="L57" i="20"/>
  <c r="T56" i="20"/>
  <c r="S56" i="20"/>
  <c r="R56" i="20"/>
  <c r="Q56" i="20"/>
  <c r="O56" i="20"/>
  <c r="N56" i="20"/>
  <c r="M56" i="20"/>
  <c r="L56" i="20"/>
  <c r="T55" i="20"/>
  <c r="S55" i="20"/>
  <c r="R55" i="20"/>
  <c r="Q55" i="20"/>
  <c r="O55" i="20"/>
  <c r="N55" i="20"/>
  <c r="M55" i="20"/>
  <c r="L55" i="20"/>
  <c r="T54" i="20"/>
  <c r="S54" i="20"/>
  <c r="R54" i="20"/>
  <c r="Q54" i="20"/>
  <c r="O54" i="20"/>
  <c r="N54" i="20"/>
  <c r="M54" i="20"/>
  <c r="L54" i="20"/>
  <c r="T53" i="20"/>
  <c r="S53" i="20"/>
  <c r="R53" i="20"/>
  <c r="Q53" i="20"/>
  <c r="O53" i="20"/>
  <c r="N53" i="20"/>
  <c r="M53" i="20"/>
  <c r="L53" i="20"/>
  <c r="T52" i="20"/>
  <c r="S52" i="20"/>
  <c r="R52" i="20"/>
  <c r="Q52" i="20"/>
  <c r="O52" i="20"/>
  <c r="N52" i="20"/>
  <c r="M52" i="20"/>
  <c r="L52" i="20"/>
  <c r="T51" i="20"/>
  <c r="S51" i="20"/>
  <c r="R51" i="20"/>
  <c r="Q51" i="20"/>
  <c r="O51" i="20"/>
  <c r="N51" i="20"/>
  <c r="M51" i="20"/>
  <c r="L51" i="20"/>
  <c r="T50" i="20"/>
  <c r="S50" i="20"/>
  <c r="R50" i="20"/>
  <c r="Q50" i="20"/>
  <c r="O50" i="20"/>
  <c r="N50" i="20"/>
  <c r="M50" i="20"/>
  <c r="L50" i="20"/>
  <c r="T49" i="20"/>
  <c r="S49" i="20"/>
  <c r="R49" i="20"/>
  <c r="Q49" i="20"/>
  <c r="O49" i="20"/>
  <c r="N49" i="20"/>
  <c r="M49" i="20"/>
  <c r="L49" i="20"/>
  <c r="T48" i="20"/>
  <c r="S48" i="20"/>
  <c r="R48" i="20"/>
  <c r="Q48" i="20"/>
  <c r="O48" i="20"/>
  <c r="N48" i="20"/>
  <c r="M48" i="20"/>
  <c r="L48" i="20"/>
  <c r="T47" i="20"/>
  <c r="S47" i="20"/>
  <c r="R47" i="20"/>
  <c r="Q47" i="20"/>
  <c r="O47" i="20"/>
  <c r="N47" i="20"/>
  <c r="M47" i="20"/>
  <c r="L47" i="20"/>
  <c r="T46" i="20"/>
  <c r="S46" i="20"/>
  <c r="R46" i="20"/>
  <c r="Q46" i="20"/>
  <c r="O46" i="20"/>
  <c r="N46" i="20"/>
  <c r="M46" i="20"/>
  <c r="L46" i="20"/>
  <c r="T45" i="20"/>
  <c r="S45" i="20"/>
  <c r="R45" i="20"/>
  <c r="Q45" i="20"/>
  <c r="O45" i="20"/>
  <c r="N45" i="20"/>
  <c r="M45" i="20"/>
  <c r="L45" i="20"/>
  <c r="T44" i="20"/>
  <c r="S44" i="20"/>
  <c r="R44" i="20"/>
  <c r="Q44" i="20"/>
  <c r="O44" i="20"/>
  <c r="N44" i="20"/>
  <c r="M44" i="20"/>
  <c r="L44" i="20"/>
  <c r="T43" i="20"/>
  <c r="S43" i="20"/>
  <c r="R43" i="20"/>
  <c r="Q43" i="20"/>
  <c r="O43" i="20"/>
  <c r="N43" i="20"/>
  <c r="M43" i="20"/>
  <c r="L43" i="20"/>
  <c r="T42" i="20"/>
  <c r="S42" i="20"/>
  <c r="R42" i="20"/>
  <c r="Q42" i="20"/>
  <c r="O42" i="20"/>
  <c r="N42" i="20"/>
  <c r="M42" i="20"/>
  <c r="L42" i="20"/>
  <c r="T41" i="20"/>
  <c r="S41" i="20"/>
  <c r="R41" i="20"/>
  <c r="Q41" i="20"/>
  <c r="O41" i="20"/>
  <c r="N41" i="20"/>
  <c r="M41" i="20"/>
  <c r="L41" i="20"/>
  <c r="T40" i="20"/>
  <c r="S40" i="20"/>
  <c r="R40" i="20"/>
  <c r="Q40" i="20"/>
  <c r="O40" i="20"/>
  <c r="N40" i="20"/>
  <c r="M40" i="20"/>
  <c r="L40" i="20"/>
  <c r="T39" i="20"/>
  <c r="S39" i="20"/>
  <c r="R39" i="20"/>
  <c r="Q39" i="20"/>
  <c r="O39" i="20"/>
  <c r="N39" i="20"/>
  <c r="M39" i="20"/>
  <c r="L39" i="20"/>
  <c r="T38" i="20"/>
  <c r="S38" i="20"/>
  <c r="R38" i="20"/>
  <c r="Q38" i="20"/>
  <c r="O38" i="20"/>
  <c r="N38" i="20"/>
  <c r="M38" i="20"/>
  <c r="L38" i="20"/>
  <c r="T37" i="20"/>
  <c r="S37" i="20"/>
  <c r="R37" i="20"/>
  <c r="Q37" i="20"/>
  <c r="O37" i="20"/>
  <c r="N37" i="20"/>
  <c r="M37" i="20"/>
  <c r="L37" i="20"/>
  <c r="T36" i="20"/>
  <c r="S36" i="20"/>
  <c r="R36" i="20"/>
  <c r="Q36" i="20"/>
  <c r="O36" i="20"/>
  <c r="N36" i="20"/>
  <c r="M36" i="20"/>
  <c r="L36" i="20"/>
  <c r="T35" i="20"/>
  <c r="S35" i="20"/>
  <c r="R35" i="20"/>
  <c r="Q35" i="20"/>
  <c r="O35" i="20"/>
  <c r="N35" i="20"/>
  <c r="M35" i="20"/>
  <c r="L35" i="20"/>
  <c r="T34" i="20"/>
  <c r="S34" i="20"/>
  <c r="R34" i="20"/>
  <c r="Q34" i="20"/>
  <c r="O34" i="20"/>
  <c r="N34" i="20"/>
  <c r="M34" i="20"/>
  <c r="L34" i="20"/>
  <c r="T33" i="20"/>
  <c r="S33" i="20"/>
  <c r="R33" i="20"/>
  <c r="Q33" i="20"/>
  <c r="O33" i="20"/>
  <c r="N33" i="20"/>
  <c r="M33" i="20"/>
  <c r="L33" i="20"/>
  <c r="T32" i="20"/>
  <c r="S32" i="20"/>
  <c r="R32" i="20"/>
  <c r="Q32" i="20"/>
  <c r="O32" i="20"/>
  <c r="N32" i="20"/>
  <c r="M32" i="20"/>
  <c r="L32" i="20"/>
  <c r="T31" i="20"/>
  <c r="S31" i="20"/>
  <c r="R31" i="20"/>
  <c r="Q31" i="20"/>
  <c r="O31" i="20"/>
  <c r="N31" i="20"/>
  <c r="M31" i="20"/>
  <c r="L31" i="20"/>
  <c r="T30" i="20"/>
  <c r="S30" i="20"/>
  <c r="R30" i="20"/>
  <c r="Q30" i="20"/>
  <c r="O30" i="20"/>
  <c r="N30" i="20"/>
  <c r="M30" i="20"/>
  <c r="L30" i="20"/>
  <c r="T29" i="20"/>
  <c r="S29" i="20"/>
  <c r="R29" i="20"/>
  <c r="Q29" i="20"/>
  <c r="O29" i="20"/>
  <c r="N29" i="20"/>
  <c r="M29" i="20"/>
  <c r="L29" i="20"/>
  <c r="T28" i="20"/>
  <c r="S28" i="20"/>
  <c r="R28" i="20"/>
  <c r="Q28" i="20"/>
  <c r="O28" i="20"/>
  <c r="N28" i="20"/>
  <c r="M28" i="20"/>
  <c r="L28" i="20"/>
  <c r="T27" i="20"/>
  <c r="S27" i="20"/>
  <c r="R27" i="20"/>
  <c r="Q27" i="20"/>
  <c r="O27" i="20"/>
  <c r="N27" i="20"/>
  <c r="M27" i="20"/>
  <c r="L27" i="20"/>
  <c r="T26" i="20"/>
  <c r="S26" i="20"/>
  <c r="R26" i="20"/>
  <c r="Q26" i="20"/>
  <c r="O26" i="20"/>
  <c r="N26" i="20"/>
  <c r="M26" i="20"/>
  <c r="L26" i="20"/>
  <c r="T25" i="20"/>
  <c r="S25" i="20"/>
  <c r="R25" i="20"/>
  <c r="Q25" i="20"/>
  <c r="O25" i="20"/>
  <c r="N25" i="20"/>
  <c r="M25" i="20"/>
  <c r="L25" i="20"/>
  <c r="T24" i="20"/>
  <c r="S24" i="20"/>
  <c r="R24" i="20"/>
  <c r="Q24" i="20"/>
  <c r="O24" i="20"/>
  <c r="N24" i="20"/>
  <c r="M24" i="20"/>
  <c r="L24" i="20"/>
  <c r="T23" i="20"/>
  <c r="S23" i="20"/>
  <c r="R23" i="20"/>
  <c r="Q23" i="20"/>
  <c r="O23" i="20"/>
  <c r="N23" i="20"/>
  <c r="M23" i="20"/>
  <c r="L23" i="20"/>
  <c r="T22" i="20"/>
  <c r="S22" i="20"/>
  <c r="R22" i="20"/>
  <c r="Q22" i="20"/>
  <c r="O22" i="20"/>
  <c r="N22" i="20"/>
  <c r="M22" i="20"/>
  <c r="L22" i="20"/>
  <c r="T21" i="20"/>
  <c r="S21" i="20"/>
  <c r="R21" i="20"/>
  <c r="Q21" i="20"/>
  <c r="O21" i="20"/>
  <c r="N21" i="20"/>
  <c r="M21" i="20"/>
  <c r="L21" i="20"/>
  <c r="T20" i="20"/>
  <c r="S20" i="20"/>
  <c r="R20" i="20"/>
  <c r="Q20" i="20"/>
  <c r="O20" i="20"/>
  <c r="N20" i="20"/>
  <c r="M20" i="20"/>
  <c r="L20" i="20"/>
  <c r="T19" i="20"/>
  <c r="S19" i="20"/>
  <c r="R19" i="20"/>
  <c r="Q19" i="20"/>
  <c r="O19" i="20"/>
  <c r="N19" i="20"/>
  <c r="M19" i="20"/>
  <c r="L19" i="20"/>
  <c r="T18" i="20"/>
  <c r="S18" i="20"/>
  <c r="R18" i="20"/>
  <c r="Q18" i="20"/>
  <c r="O18" i="20"/>
  <c r="N18" i="20"/>
  <c r="M18" i="20"/>
  <c r="L18" i="20"/>
  <c r="T17" i="20"/>
  <c r="S17" i="20"/>
  <c r="R17" i="20"/>
  <c r="Q17" i="20"/>
  <c r="O17" i="20"/>
  <c r="N17" i="20"/>
  <c r="M17" i="20"/>
  <c r="L17" i="20"/>
  <c r="S16" i="20"/>
  <c r="R16" i="20"/>
  <c r="Q16" i="20"/>
  <c r="O16" i="20"/>
  <c r="T16" i="20" s="1"/>
  <c r="N16" i="20"/>
  <c r="M16" i="20"/>
  <c r="L16" i="20"/>
  <c r="T15" i="20"/>
  <c r="S15" i="20"/>
  <c r="R15" i="20"/>
  <c r="Q15" i="20"/>
  <c r="O15" i="20"/>
  <c r="N15" i="20"/>
  <c r="M15" i="20"/>
  <c r="L15" i="20"/>
  <c r="S14" i="20"/>
  <c r="R14" i="20"/>
  <c r="Q14" i="20"/>
  <c r="O14" i="20"/>
  <c r="T14" i="20" s="1"/>
  <c r="N14" i="20"/>
  <c r="M14" i="20"/>
  <c r="L14" i="20"/>
  <c r="T13" i="20"/>
  <c r="S13" i="20"/>
  <c r="R13" i="20"/>
  <c r="Q13" i="20"/>
  <c r="O13" i="20"/>
  <c r="N13" i="20"/>
  <c r="M13" i="20"/>
  <c r="L13" i="20"/>
  <c r="S12" i="20"/>
  <c r="R12" i="20"/>
  <c r="Q12" i="20"/>
  <c r="O12" i="20"/>
  <c r="T12" i="20" s="1"/>
  <c r="N12" i="20"/>
  <c r="M12" i="20"/>
  <c r="L12" i="20"/>
  <c r="S11" i="20"/>
  <c r="R11" i="20"/>
  <c r="Q11" i="20"/>
  <c r="O11" i="20"/>
  <c r="T11" i="20" s="1"/>
  <c r="N11" i="20"/>
  <c r="M11" i="20"/>
  <c r="L11" i="20"/>
  <c r="S10" i="20"/>
  <c r="R10" i="20"/>
  <c r="Q10" i="20"/>
  <c r="O10" i="20"/>
  <c r="T10" i="20" s="1"/>
  <c r="N10" i="20"/>
  <c r="M10" i="20"/>
  <c r="L10" i="20"/>
  <c r="S9" i="20"/>
  <c r="R9" i="20"/>
  <c r="Q9" i="20"/>
  <c r="O9" i="20"/>
  <c r="T9" i="20" s="1"/>
  <c r="N9" i="20"/>
  <c r="M9" i="20"/>
  <c r="L9" i="20"/>
  <c r="S8" i="20"/>
  <c r="R8" i="20"/>
  <c r="Q8" i="20"/>
  <c r="O8" i="20"/>
  <c r="T8" i="20" s="1"/>
  <c r="N8" i="20"/>
  <c r="M8" i="20"/>
  <c r="L8" i="20"/>
  <c r="S7" i="20"/>
  <c r="R7" i="20"/>
  <c r="Q7" i="20"/>
  <c r="O7" i="20"/>
  <c r="T7" i="20" s="1"/>
  <c r="N7" i="20"/>
  <c r="M7" i="20"/>
  <c r="L7" i="20"/>
  <c r="L46" i="23" l="1"/>
  <c r="K48" i="23"/>
  <c r="L48" i="23" s="1"/>
  <c r="L57" i="23"/>
  <c r="K58" i="23"/>
  <c r="L58" i="23" s="1"/>
  <c r="L49" i="23"/>
  <c r="K55" i="23"/>
  <c r="F210" i="15"/>
  <c r="F211" i="15" s="1"/>
  <c r="F212" i="15" s="1"/>
  <c r="F206" i="15"/>
  <c r="F192" i="15"/>
  <c r="F193" i="15" s="1"/>
  <c r="F174" i="15"/>
  <c r="F175" i="15" s="1"/>
  <c r="F176" i="15" s="1"/>
  <c r="F170" i="15"/>
  <c r="F166" i="15"/>
  <c r="F157" i="15"/>
  <c r="F156" i="15"/>
  <c r="F149" i="15"/>
  <c r="F138" i="15"/>
  <c r="F139" i="15" s="1"/>
  <c r="F140" i="15" s="1"/>
  <c r="F103" i="15"/>
  <c r="F104" i="15" s="1"/>
  <c r="F105" i="15" s="1"/>
  <c r="F35" i="15"/>
  <c r="F36" i="15" s="1"/>
  <c r="D19" i="4"/>
  <c r="D116" i="6"/>
  <c r="D117" i="6" s="1"/>
  <c r="D109" i="6"/>
  <c r="D97" i="6"/>
  <c r="D98" i="6" s="1"/>
  <c r="D90" i="6"/>
  <c r="D78" i="6"/>
  <c r="D79" i="6" s="1"/>
  <c r="D59" i="6"/>
  <c r="D60" i="6" s="1"/>
  <c r="H161" i="23"/>
  <c r="J161" i="23" s="1"/>
  <c r="K161" i="23" s="1"/>
  <c r="J89" i="23"/>
  <c r="J102" i="23"/>
  <c r="E100" i="23"/>
  <c r="J100" i="23" s="1"/>
  <c r="E97" i="23"/>
  <c r="J97" i="23" s="1"/>
  <c r="E91" i="23"/>
  <c r="J91" i="23" s="1"/>
  <c r="E87" i="23"/>
  <c r="J87" i="23" s="1"/>
  <c r="M89" i="23" l="1"/>
  <c r="K89" i="23"/>
  <c r="L89" i="23" s="1"/>
  <c r="K87" i="23"/>
  <c r="L87" i="23" s="1"/>
  <c r="M87" i="23"/>
  <c r="K97" i="23"/>
  <c r="L97" i="23" s="1"/>
  <c r="M97" i="23"/>
  <c r="K100" i="23"/>
  <c r="L100" i="23" s="1"/>
  <c r="M100" i="23"/>
  <c r="K91" i="23"/>
  <c r="L91" i="23" s="1"/>
  <c r="M91" i="23"/>
  <c r="M102" i="23"/>
  <c r="K102" i="23"/>
  <c r="L102" i="23" s="1"/>
  <c r="M99" i="23"/>
  <c r="M88" i="23"/>
  <c r="M96" i="23"/>
  <c r="M92" i="23"/>
  <c r="M98" i="23"/>
  <c r="M95" i="23"/>
  <c r="M86" i="23"/>
  <c r="M93" i="23"/>
  <c r="M90" i="23"/>
  <c r="M94" i="23"/>
  <c r="M101" i="23"/>
  <c r="M85" i="23"/>
  <c r="D19" i="25"/>
  <c r="E19" i="25" s="1"/>
  <c r="H125" i="6"/>
  <c r="I125" i="6" s="1"/>
  <c r="H126" i="6"/>
  <c r="I126" i="6" s="1"/>
  <c r="H127" i="6"/>
  <c r="I127" i="6" s="1"/>
  <c r="H128" i="6"/>
  <c r="I128" i="6" s="1"/>
  <c r="H129" i="6"/>
  <c r="I129" i="6" s="1"/>
  <c r="H130" i="6"/>
  <c r="I130" i="6" s="1"/>
  <c r="H131" i="6"/>
  <c r="I131" i="6" s="1"/>
  <c r="H132" i="6"/>
  <c r="I132" i="6" s="1"/>
  <c r="H133" i="6"/>
  <c r="I133" i="6" s="1"/>
  <c r="H134" i="6"/>
  <c r="I134" i="6" s="1"/>
  <c r="H135" i="6"/>
  <c r="I135" i="6" s="1"/>
  <c r="H136" i="6"/>
  <c r="I136" i="6" s="1"/>
  <c r="H137" i="6"/>
  <c r="I137" i="6" s="1"/>
  <c r="H138" i="6"/>
  <c r="I138" i="6" s="1"/>
  <c r="H139" i="6"/>
  <c r="I139" i="6" s="1"/>
  <c r="H140" i="6"/>
  <c r="I140" i="6" s="1"/>
  <c r="H141" i="6"/>
  <c r="I141" i="6" s="1"/>
  <c r="H142" i="6"/>
  <c r="I142" i="6" s="1"/>
  <c r="H143" i="6"/>
  <c r="I143" i="6" s="1"/>
  <c r="H144" i="6"/>
  <c r="I144" i="6" s="1"/>
  <c r="H145" i="6"/>
  <c r="I145" i="6" s="1"/>
  <c r="H146" i="6"/>
  <c r="I146" i="6" s="1"/>
  <c r="H147" i="6"/>
  <c r="I147" i="6" s="1"/>
  <c r="H148" i="6"/>
  <c r="I148" i="6" s="1"/>
  <c r="H149" i="6"/>
  <c r="I149" i="6" s="1"/>
  <c r="H150" i="6"/>
  <c r="I150" i="6"/>
  <c r="H151" i="6"/>
  <c r="I151" i="6" s="1"/>
  <c r="H152" i="6"/>
  <c r="I152" i="6" s="1"/>
  <c r="H153" i="6"/>
  <c r="I153" i="6" s="1"/>
  <c r="H154" i="6"/>
  <c r="I154" i="6" s="1"/>
  <c r="H155" i="6"/>
  <c r="I155" i="6" s="1"/>
  <c r="H156" i="6"/>
  <c r="I156" i="6" s="1"/>
  <c r="H157" i="6"/>
  <c r="I157" i="6" s="1"/>
  <c r="H158" i="6"/>
  <c r="I158" i="6" s="1"/>
  <c r="H159" i="6"/>
  <c r="I159" i="6" s="1"/>
  <c r="H160" i="6"/>
  <c r="I160" i="6" s="1"/>
  <c r="H161" i="6"/>
  <c r="I161" i="6" s="1"/>
  <c r="H162" i="6"/>
  <c r="I162" i="6" s="1"/>
  <c r="H163" i="6"/>
  <c r="I163" i="6" s="1"/>
  <c r="H164" i="6"/>
  <c r="I164" i="6" s="1"/>
  <c r="H165" i="6"/>
  <c r="I165" i="6" s="1"/>
  <c r="H166" i="6"/>
  <c r="I166" i="6" s="1"/>
  <c r="H167" i="6"/>
  <c r="I167" i="6" s="1"/>
  <c r="H168" i="6"/>
  <c r="I168" i="6" s="1"/>
  <c r="H169" i="6"/>
  <c r="I169" i="6" s="1"/>
  <c r="H170" i="6"/>
  <c r="I170" i="6" s="1"/>
  <c r="H171" i="6"/>
  <c r="I171" i="6" s="1"/>
  <c r="H172" i="6"/>
  <c r="I172" i="6" s="1"/>
  <c r="H173" i="6"/>
  <c r="I173" i="6" s="1"/>
  <c r="H174" i="6"/>
  <c r="I174" i="6" s="1"/>
  <c r="H175" i="6"/>
  <c r="I175" i="6" s="1"/>
  <c r="H176" i="6"/>
  <c r="I176" i="6" s="1"/>
  <c r="H177" i="6"/>
  <c r="I177" i="6" s="1"/>
  <c r="H178" i="6"/>
  <c r="I178" i="6" s="1"/>
  <c r="H179" i="6"/>
  <c r="I179" i="6" s="1"/>
  <c r="H180" i="6"/>
  <c r="I180" i="6" s="1"/>
  <c r="H181" i="6"/>
  <c r="I181" i="6" s="1"/>
  <c r="H182" i="6"/>
  <c r="I182" i="6" s="1"/>
  <c r="H183" i="6"/>
  <c r="I183" i="6" s="1"/>
  <c r="H184" i="6"/>
  <c r="I184" i="6" s="1"/>
  <c r="H185" i="6"/>
  <c r="I185" i="6" s="1"/>
  <c r="H186" i="6"/>
  <c r="I186" i="6" s="1"/>
  <c r="H187" i="6"/>
  <c r="I187" i="6" s="1"/>
  <c r="H188" i="6"/>
  <c r="I188" i="6" s="1"/>
  <c r="H189" i="6"/>
  <c r="I189" i="6" s="1"/>
  <c r="H190" i="6"/>
  <c r="I190" i="6" s="1"/>
  <c r="H191" i="6"/>
  <c r="I191" i="6" s="1"/>
  <c r="H192" i="6"/>
  <c r="I192" i="6" s="1"/>
  <c r="H193" i="6"/>
  <c r="I193" i="6" s="1"/>
  <c r="H194" i="6"/>
  <c r="I194" i="6" s="1"/>
  <c r="H195" i="6"/>
  <c r="I195" i="6" s="1"/>
  <c r="H196" i="6"/>
  <c r="I196" i="6" s="1"/>
  <c r="H197" i="6"/>
  <c r="I197" i="6" s="1"/>
  <c r="H198" i="6"/>
  <c r="I198" i="6" s="1"/>
  <c r="H199" i="6"/>
  <c r="I199" i="6" s="1"/>
  <c r="H200" i="6"/>
  <c r="I200" i="6" s="1"/>
  <c r="H201" i="6"/>
  <c r="I201" i="6" s="1"/>
  <c r="H202" i="6"/>
  <c r="I202" i="6" s="1"/>
  <c r="H203" i="6"/>
  <c r="I203" i="6" s="1"/>
  <c r="H204" i="6"/>
  <c r="I204" i="6" s="1"/>
  <c r="H205" i="6"/>
  <c r="I205" i="6" s="1"/>
  <c r="H206" i="6"/>
  <c r="I206" i="6" s="1"/>
  <c r="H207" i="6"/>
  <c r="I207" i="6" s="1"/>
  <c r="H208" i="6"/>
  <c r="I208" i="6" s="1"/>
  <c r="H209" i="6"/>
  <c r="I209" i="6" s="1"/>
  <c r="H210" i="6"/>
  <c r="I210" i="6" s="1"/>
  <c r="H211" i="6"/>
  <c r="I211" i="6" s="1"/>
  <c r="H212" i="6"/>
  <c r="I212" i="6" s="1"/>
  <c r="H213" i="6"/>
  <c r="I213" i="6" s="1"/>
  <c r="H214" i="6"/>
  <c r="I214" i="6" s="1"/>
  <c r="H215" i="6"/>
  <c r="I215" i="6"/>
  <c r="H216" i="6"/>
  <c r="I216" i="6" s="1"/>
  <c r="H217" i="6"/>
  <c r="I217" i="6" s="1"/>
  <c r="H218" i="6"/>
  <c r="I218" i="6" s="1"/>
  <c r="H219" i="6"/>
  <c r="I219" i="6" s="1"/>
  <c r="H220" i="6"/>
  <c r="I220" i="6" s="1"/>
  <c r="H221" i="6"/>
  <c r="I221" i="6" s="1"/>
  <c r="H222" i="6"/>
  <c r="I222" i="6" s="1"/>
  <c r="H223" i="6"/>
  <c r="I223" i="6" s="1"/>
  <c r="H224" i="6"/>
  <c r="I224" i="6" s="1"/>
  <c r="H225" i="6"/>
  <c r="I225" i="6" s="1"/>
  <c r="H226" i="6"/>
  <c r="I226" i="6" s="1"/>
  <c r="H227" i="6"/>
  <c r="I227" i="6" s="1"/>
  <c r="H228" i="6"/>
  <c r="I228" i="6" s="1"/>
  <c r="H229" i="6"/>
  <c r="I229" i="6" s="1"/>
  <c r="H230" i="6"/>
  <c r="I230" i="6" s="1"/>
  <c r="H231" i="6"/>
  <c r="I231" i="6" s="1"/>
  <c r="H232" i="6"/>
  <c r="I232" i="6" s="1"/>
  <c r="H233" i="6"/>
  <c r="I233" i="6" s="1"/>
  <c r="H234" i="6"/>
  <c r="I234" i="6" s="1"/>
  <c r="H235" i="6"/>
  <c r="I235" i="6" s="1"/>
  <c r="H236" i="6"/>
  <c r="I236" i="6" s="1"/>
  <c r="H237" i="6"/>
  <c r="I237" i="6" s="1"/>
  <c r="H238" i="6"/>
  <c r="I238" i="6" s="1"/>
  <c r="H239" i="6"/>
  <c r="I239" i="6" s="1"/>
  <c r="H240" i="6"/>
  <c r="I240" i="6" s="1"/>
  <c r="H241" i="6"/>
  <c r="I241" i="6" s="1"/>
  <c r="H242" i="6"/>
  <c r="I242" i="6" s="1"/>
  <c r="H243" i="6"/>
  <c r="I243" i="6" s="1"/>
  <c r="H244" i="6"/>
  <c r="I244" i="6" s="1"/>
  <c r="H245" i="6"/>
  <c r="I245" i="6" s="1"/>
  <c r="H246" i="6"/>
  <c r="I246" i="6" s="1"/>
  <c r="H247" i="6"/>
  <c r="I247" i="6" s="1"/>
  <c r="H248" i="6"/>
  <c r="I248" i="6" s="1"/>
  <c r="H249" i="6"/>
  <c r="I249" i="6" s="1"/>
  <c r="H250" i="6"/>
  <c r="I250" i="6" s="1"/>
  <c r="H251" i="6"/>
  <c r="I251" i="6" s="1"/>
  <c r="H252" i="6"/>
  <c r="I252" i="6" s="1"/>
  <c r="H253" i="6"/>
  <c r="I253" i="6" s="1"/>
  <c r="H254" i="6"/>
  <c r="I254" i="6" s="1"/>
  <c r="H255" i="6"/>
  <c r="I255" i="6" s="1"/>
  <c r="H256" i="6"/>
  <c r="I256" i="6" s="1"/>
  <c r="H257" i="6"/>
  <c r="I257" i="6" s="1"/>
  <c r="H258" i="6"/>
  <c r="I258" i="6" s="1"/>
  <c r="H259" i="6"/>
  <c r="I259" i="6" s="1"/>
  <c r="H260" i="6"/>
  <c r="I260" i="6" s="1"/>
  <c r="H261" i="6"/>
  <c r="I261" i="6" s="1"/>
  <c r="H262" i="6"/>
  <c r="I262" i="6" s="1"/>
  <c r="H263" i="6"/>
  <c r="I263" i="6" s="1"/>
  <c r="H264" i="6"/>
  <c r="I264" i="6" s="1"/>
  <c r="H265" i="6"/>
  <c r="I265" i="6" s="1"/>
  <c r="H266" i="6"/>
  <c r="I266" i="6" s="1"/>
  <c r="H267" i="6"/>
  <c r="I267" i="6" s="1"/>
  <c r="H268" i="6"/>
  <c r="I268" i="6" s="1"/>
  <c r="H269" i="6"/>
  <c r="I269" i="6" s="1"/>
  <c r="H270" i="6"/>
  <c r="I270" i="6" s="1"/>
  <c r="H271" i="6"/>
  <c r="I271" i="6" s="1"/>
  <c r="H272" i="6"/>
  <c r="I272" i="6" s="1"/>
  <c r="H273" i="6"/>
  <c r="I273" i="6" s="1"/>
  <c r="H274" i="6"/>
  <c r="I274" i="6" s="1"/>
  <c r="H275" i="6"/>
  <c r="I275" i="6"/>
  <c r="H276" i="6"/>
  <c r="I276" i="6" s="1"/>
  <c r="H277" i="6"/>
  <c r="I277" i="6" s="1"/>
  <c r="H278" i="6"/>
  <c r="I278" i="6" s="1"/>
  <c r="H279" i="6"/>
  <c r="I279" i="6" s="1"/>
  <c r="H280" i="6"/>
  <c r="I280" i="6" s="1"/>
  <c r="H281" i="6"/>
  <c r="I281" i="6" s="1"/>
  <c r="H282" i="6"/>
  <c r="I282" i="6" s="1"/>
  <c r="H283" i="6"/>
  <c r="I283" i="6" s="1"/>
  <c r="H284" i="6"/>
  <c r="I284" i="6" s="1"/>
  <c r="H285" i="6"/>
  <c r="I285" i="6" s="1"/>
  <c r="H286" i="6"/>
  <c r="I286" i="6" s="1"/>
  <c r="H287" i="6"/>
  <c r="I287" i="6" s="1"/>
  <c r="H288" i="6"/>
  <c r="I288" i="6" s="1"/>
  <c r="H289" i="6"/>
  <c r="I289" i="6" s="1"/>
  <c r="H290" i="6"/>
  <c r="I290" i="6" s="1"/>
  <c r="H291" i="6"/>
  <c r="I291" i="6" s="1"/>
  <c r="H292" i="6"/>
  <c r="I292" i="6" s="1"/>
  <c r="H293" i="6"/>
  <c r="I293" i="6" s="1"/>
  <c r="H294" i="6"/>
  <c r="I294" i="6" s="1"/>
  <c r="H295" i="6"/>
  <c r="I295" i="6" s="1"/>
  <c r="H296" i="6"/>
  <c r="I296" i="6" s="1"/>
  <c r="H297" i="6"/>
  <c r="I297" i="6" s="1"/>
  <c r="H298" i="6"/>
  <c r="I298" i="6" s="1"/>
  <c r="H299" i="6"/>
  <c r="I299" i="6" s="1"/>
  <c r="H300" i="6"/>
  <c r="I300" i="6" s="1"/>
  <c r="H301" i="6"/>
  <c r="I301" i="6" s="1"/>
  <c r="H302" i="6"/>
  <c r="I302" i="6" s="1"/>
  <c r="H303" i="6"/>
  <c r="I303" i="6" s="1"/>
  <c r="H304" i="6"/>
  <c r="I304" i="6" s="1"/>
  <c r="H305" i="6"/>
  <c r="I305" i="6" s="1"/>
  <c r="H306" i="6"/>
  <c r="I306" i="6" s="1"/>
  <c r="H307" i="6"/>
  <c r="I307" i="6" s="1"/>
  <c r="H308" i="6"/>
  <c r="I308" i="6" s="1"/>
  <c r="H309" i="6"/>
  <c r="I309" i="6" s="1"/>
  <c r="H310" i="6"/>
  <c r="I310" i="6" s="1"/>
  <c r="H311" i="6"/>
  <c r="I311" i="6" s="1"/>
  <c r="H312" i="6"/>
  <c r="I312" i="6" s="1"/>
  <c r="H313" i="6"/>
  <c r="I313" i="6" s="1"/>
  <c r="H314" i="6"/>
  <c r="I314" i="6" s="1"/>
  <c r="H315" i="6"/>
  <c r="I315" i="6" s="1"/>
  <c r="H316" i="6"/>
  <c r="I316" i="6" s="1"/>
  <c r="H317" i="6"/>
  <c r="I317" i="6" s="1"/>
  <c r="H318" i="6"/>
  <c r="I318" i="6" s="1"/>
  <c r="H319" i="6"/>
  <c r="I319" i="6" s="1"/>
  <c r="H320" i="6"/>
  <c r="I320" i="6" s="1"/>
  <c r="H321" i="6"/>
  <c r="I321" i="6" s="1"/>
  <c r="H322" i="6"/>
  <c r="I322" i="6" s="1"/>
  <c r="H323" i="6"/>
  <c r="I323" i="6" s="1"/>
  <c r="H324" i="6"/>
  <c r="I324" i="6" s="1"/>
  <c r="H325" i="6"/>
  <c r="I325" i="6" s="1"/>
  <c r="H326" i="6"/>
  <c r="I326" i="6" s="1"/>
  <c r="H327" i="6"/>
  <c r="I327" i="6" s="1"/>
  <c r="H328" i="6"/>
  <c r="I328" i="6" s="1"/>
  <c r="H329" i="6"/>
  <c r="I329" i="6" s="1"/>
  <c r="H330" i="6"/>
  <c r="I330" i="6" s="1"/>
  <c r="H331" i="6"/>
  <c r="I331" i="6" s="1"/>
  <c r="H332" i="6"/>
  <c r="I332" i="6" s="1"/>
  <c r="H333" i="6"/>
  <c r="I333" i="6" s="1"/>
  <c r="H334" i="6"/>
  <c r="I334" i="6" s="1"/>
  <c r="H335" i="6"/>
  <c r="I335" i="6" s="1"/>
  <c r="H336" i="6"/>
  <c r="I336" i="6" s="1"/>
  <c r="H337" i="6"/>
  <c r="I337" i="6" s="1"/>
  <c r="H338" i="6"/>
  <c r="I338" i="6" s="1"/>
  <c r="H339" i="6"/>
  <c r="I339" i="6" s="1"/>
  <c r="H340" i="6"/>
  <c r="I340" i="6" s="1"/>
  <c r="H341" i="6"/>
  <c r="I341" i="6" s="1"/>
  <c r="H342" i="6"/>
  <c r="I342" i="6" s="1"/>
  <c r="H343" i="6"/>
  <c r="I343" i="6" s="1"/>
  <c r="H344" i="6"/>
  <c r="I344" i="6" s="1"/>
  <c r="H345" i="6"/>
  <c r="I345" i="6" s="1"/>
  <c r="H346" i="6"/>
  <c r="I346" i="6" s="1"/>
  <c r="H347" i="6"/>
  <c r="I347" i="6" s="1"/>
  <c r="H348" i="6"/>
  <c r="I348" i="6" s="1"/>
  <c r="H349" i="6"/>
  <c r="I349" i="6" s="1"/>
  <c r="H350" i="6"/>
  <c r="I350" i="6" s="1"/>
  <c r="H351" i="6"/>
  <c r="I351" i="6" s="1"/>
  <c r="H352" i="6"/>
  <c r="I352" i="6" s="1"/>
  <c r="H353" i="6"/>
  <c r="I353" i="6" s="1"/>
  <c r="H354" i="6"/>
  <c r="I354" i="6" s="1"/>
  <c r="H355" i="6"/>
  <c r="I355" i="6" s="1"/>
  <c r="H356" i="6"/>
  <c r="I356" i="6" s="1"/>
  <c r="H357" i="6"/>
  <c r="I357" i="6" s="1"/>
  <c r="H358" i="6"/>
  <c r="I358" i="6" s="1"/>
  <c r="H359" i="6"/>
  <c r="I359" i="6" s="1"/>
  <c r="H360" i="6"/>
  <c r="I360" i="6" s="1"/>
  <c r="H361" i="6"/>
  <c r="I361" i="6" s="1"/>
  <c r="H362" i="6"/>
  <c r="I362" i="6" s="1"/>
  <c r="H363" i="6"/>
  <c r="I363" i="6" s="1"/>
  <c r="H364" i="6"/>
  <c r="I364" i="6" s="1"/>
  <c r="H365" i="6"/>
  <c r="I365" i="6" s="1"/>
  <c r="H366" i="6"/>
  <c r="I366" i="6" s="1"/>
  <c r="H367" i="6"/>
  <c r="I367" i="6" s="1"/>
  <c r="H368" i="6"/>
  <c r="I368" i="6" s="1"/>
  <c r="H369" i="6"/>
  <c r="I369" i="6" s="1"/>
  <c r="H370" i="6"/>
  <c r="I370" i="6" s="1"/>
  <c r="H371" i="6"/>
  <c r="I371" i="6" s="1"/>
  <c r="H372" i="6"/>
  <c r="I372" i="6" s="1"/>
  <c r="H373" i="6"/>
  <c r="I373" i="6" s="1"/>
  <c r="H374" i="6"/>
  <c r="I374" i="6" s="1"/>
  <c r="H375" i="6"/>
  <c r="I375" i="6" s="1"/>
  <c r="H376" i="6"/>
  <c r="I376" i="6" s="1"/>
  <c r="H377" i="6"/>
  <c r="I377" i="6" s="1"/>
  <c r="H378" i="6"/>
  <c r="I378" i="6" s="1"/>
  <c r="H379" i="6"/>
  <c r="I379" i="6" s="1"/>
  <c r="H380" i="6"/>
  <c r="I380" i="6" s="1"/>
  <c r="H381" i="6"/>
  <c r="I381" i="6" s="1"/>
  <c r="H382" i="6"/>
  <c r="I382" i="6" s="1"/>
  <c r="H383" i="6"/>
  <c r="I383" i="6" s="1"/>
  <c r="H384" i="6"/>
  <c r="I384" i="6" s="1"/>
  <c r="H385" i="6"/>
  <c r="I385" i="6" s="1"/>
  <c r="H386" i="6"/>
  <c r="I386" i="6" s="1"/>
  <c r="H387" i="6"/>
  <c r="I387" i="6" s="1"/>
  <c r="H388" i="6"/>
  <c r="I388" i="6" s="1"/>
  <c r="H389" i="6"/>
  <c r="I389" i="6" s="1"/>
  <c r="H390" i="6"/>
  <c r="I390" i="6" s="1"/>
  <c r="H391" i="6"/>
  <c r="I391" i="6" s="1"/>
  <c r="H392" i="6"/>
  <c r="I392" i="6" s="1"/>
  <c r="H393" i="6"/>
  <c r="I393" i="6" s="1"/>
  <c r="H394" i="6"/>
  <c r="I394" i="6" s="1"/>
  <c r="H395" i="6"/>
  <c r="I395" i="6" s="1"/>
  <c r="H396" i="6"/>
  <c r="I396" i="6" s="1"/>
  <c r="H397" i="6"/>
  <c r="I397" i="6" s="1"/>
  <c r="H398" i="6"/>
  <c r="I398" i="6" s="1"/>
  <c r="H399" i="6"/>
  <c r="I399" i="6" s="1"/>
  <c r="H400" i="6"/>
  <c r="I400" i="6" s="1"/>
  <c r="H401" i="6"/>
  <c r="I401" i="6" s="1"/>
  <c r="H402" i="6"/>
  <c r="I402" i="6" s="1"/>
  <c r="H403" i="6"/>
  <c r="I403" i="6" s="1"/>
  <c r="H404" i="6"/>
  <c r="I404" i="6" s="1"/>
  <c r="H405" i="6"/>
  <c r="I405" i="6" s="1"/>
  <c r="H406" i="6"/>
  <c r="I406" i="6" s="1"/>
  <c r="H407" i="6"/>
  <c r="I407" i="6" s="1"/>
  <c r="H408" i="6"/>
  <c r="I408" i="6" s="1"/>
  <c r="H124" i="6"/>
  <c r="I124" i="6" s="1"/>
  <c r="G162" i="4"/>
  <c r="H162" i="4" s="1"/>
  <c r="G163" i="4"/>
  <c r="H163" i="4" s="1"/>
  <c r="G164" i="4"/>
  <c r="H164" i="4" s="1"/>
  <c r="G165" i="4"/>
  <c r="H165" i="4" s="1"/>
  <c r="G166" i="4"/>
  <c r="H166" i="4" s="1"/>
  <c r="G167" i="4"/>
  <c r="H167" i="4" s="1"/>
  <c r="G168" i="4"/>
  <c r="H168" i="4" s="1"/>
  <c r="G169" i="4"/>
  <c r="H169" i="4" s="1"/>
  <c r="G170" i="4"/>
  <c r="H170" i="4" s="1"/>
  <c r="G171" i="4"/>
  <c r="H171" i="4" s="1"/>
  <c r="G172" i="4"/>
  <c r="H172" i="4" s="1"/>
  <c r="G173" i="4"/>
  <c r="H173" i="4" s="1"/>
  <c r="G174" i="4"/>
  <c r="H174" i="4" s="1"/>
  <c r="G175" i="4"/>
  <c r="H175" i="4" s="1"/>
  <c r="G176" i="4"/>
  <c r="H176" i="4" s="1"/>
  <c r="G177" i="4"/>
  <c r="H177" i="4" s="1"/>
  <c r="G178" i="4"/>
  <c r="H178" i="4" s="1"/>
  <c r="G179" i="4"/>
  <c r="H179" i="4" s="1"/>
  <c r="G180" i="4"/>
  <c r="H180" i="4" s="1"/>
  <c r="G181" i="4"/>
  <c r="H181" i="4" s="1"/>
  <c r="G182" i="4"/>
  <c r="H182" i="4" s="1"/>
  <c r="G183" i="4"/>
  <c r="H183" i="4" s="1"/>
  <c r="G184" i="4"/>
  <c r="H184" i="4" s="1"/>
  <c r="G185" i="4"/>
  <c r="H185" i="4" s="1"/>
  <c r="G186" i="4"/>
  <c r="H186" i="4" s="1"/>
  <c r="G187" i="4"/>
  <c r="H187" i="4" s="1"/>
  <c r="G188" i="4"/>
  <c r="H188" i="4" s="1"/>
  <c r="G189" i="4"/>
  <c r="H189" i="4" s="1"/>
  <c r="G190" i="4"/>
  <c r="H190" i="4" s="1"/>
  <c r="G191" i="4"/>
  <c r="H191" i="4" s="1"/>
  <c r="G192" i="4"/>
  <c r="H192" i="4" s="1"/>
  <c r="G193" i="4"/>
  <c r="H193" i="4" s="1"/>
  <c r="G194" i="4"/>
  <c r="H194" i="4" s="1"/>
  <c r="G195" i="4"/>
  <c r="H195" i="4" s="1"/>
  <c r="G196" i="4"/>
  <c r="H196" i="4" s="1"/>
  <c r="G197" i="4"/>
  <c r="H197" i="4" s="1"/>
  <c r="G198" i="4"/>
  <c r="H198" i="4" s="1"/>
  <c r="G199" i="4"/>
  <c r="H199" i="4" s="1"/>
  <c r="G200" i="4"/>
  <c r="H200" i="4" s="1"/>
  <c r="G201" i="4"/>
  <c r="H201" i="4" s="1"/>
  <c r="G202" i="4"/>
  <c r="H202" i="4" s="1"/>
  <c r="G203" i="4"/>
  <c r="H203" i="4" s="1"/>
  <c r="G204" i="4"/>
  <c r="H204" i="4" s="1"/>
  <c r="G205" i="4"/>
  <c r="H205" i="4" s="1"/>
  <c r="G206" i="4"/>
  <c r="H206" i="4" s="1"/>
  <c r="G207" i="4"/>
  <c r="H207" i="4" s="1"/>
  <c r="G208" i="4"/>
  <c r="H208" i="4" s="1"/>
  <c r="G209" i="4"/>
  <c r="H209" i="4" s="1"/>
  <c r="G210" i="4"/>
  <c r="H210" i="4" s="1"/>
  <c r="G211" i="4"/>
  <c r="H211" i="4" s="1"/>
  <c r="G212" i="4"/>
  <c r="H212" i="4" s="1"/>
  <c r="G213" i="4"/>
  <c r="H213" i="4" s="1"/>
  <c r="G214" i="4"/>
  <c r="H214" i="4" s="1"/>
  <c r="G215" i="4"/>
  <c r="H215" i="4" s="1"/>
  <c r="G161" i="4"/>
  <c r="H161" i="4" s="1"/>
  <c r="H27" i="4"/>
  <c r="I27" i="4" s="1"/>
  <c r="H28" i="4"/>
  <c r="I28" i="4" s="1"/>
  <c r="H29" i="4"/>
  <c r="I29" i="4" s="1"/>
  <c r="H30" i="4"/>
  <c r="I30" i="4" s="1"/>
  <c r="H31" i="4"/>
  <c r="I31" i="4" s="1"/>
  <c r="H32" i="4"/>
  <c r="I32" i="4" s="1"/>
  <c r="H33" i="4"/>
  <c r="I33" i="4" s="1"/>
  <c r="H34" i="4"/>
  <c r="I34" i="4" s="1"/>
  <c r="H35" i="4"/>
  <c r="I35" i="4" s="1"/>
  <c r="H36" i="4"/>
  <c r="I36" i="4" s="1"/>
  <c r="H37" i="4"/>
  <c r="I37" i="4" s="1"/>
  <c r="H38" i="4"/>
  <c r="I38" i="4" s="1"/>
  <c r="H39" i="4"/>
  <c r="I39" i="4" s="1"/>
  <c r="H40" i="4"/>
  <c r="I40" i="4" s="1"/>
  <c r="H41" i="4"/>
  <c r="I41" i="4" s="1"/>
  <c r="H42" i="4"/>
  <c r="I42" i="4" s="1"/>
  <c r="H43" i="4"/>
  <c r="I43" i="4" s="1"/>
  <c r="H44" i="4"/>
  <c r="I44" i="4" s="1"/>
  <c r="H45" i="4"/>
  <c r="I45" i="4" s="1"/>
  <c r="H46" i="4"/>
  <c r="I46" i="4" s="1"/>
  <c r="H47" i="4"/>
  <c r="I47" i="4" s="1"/>
  <c r="H48" i="4"/>
  <c r="I48" i="4" s="1"/>
  <c r="H49" i="4"/>
  <c r="I49" i="4"/>
  <c r="H50" i="4"/>
  <c r="I50" i="4" s="1"/>
  <c r="H51" i="4"/>
  <c r="I51" i="4" s="1"/>
  <c r="H52" i="4"/>
  <c r="I52" i="4" s="1"/>
  <c r="H53" i="4"/>
  <c r="I53" i="4" s="1"/>
  <c r="H54" i="4"/>
  <c r="I54" i="4" s="1"/>
  <c r="H55" i="4"/>
  <c r="I55" i="4" s="1"/>
  <c r="H56" i="4"/>
  <c r="I56" i="4" s="1"/>
  <c r="H57" i="4"/>
  <c r="I57" i="4" s="1"/>
  <c r="H58" i="4"/>
  <c r="I58" i="4" s="1"/>
  <c r="H59" i="4"/>
  <c r="I59" i="4" s="1"/>
  <c r="H60" i="4"/>
  <c r="I60" i="4" s="1"/>
  <c r="H61" i="4"/>
  <c r="I61" i="4"/>
  <c r="H62" i="4"/>
  <c r="I62" i="4" s="1"/>
  <c r="H63" i="4"/>
  <c r="I63" i="4" s="1"/>
  <c r="H64" i="4"/>
  <c r="I64" i="4" s="1"/>
  <c r="H65" i="4"/>
  <c r="I65" i="4" s="1"/>
  <c r="H66" i="4"/>
  <c r="I66" i="4" s="1"/>
  <c r="H67" i="4"/>
  <c r="I67" i="4" s="1"/>
  <c r="H68" i="4"/>
  <c r="I68" i="4" s="1"/>
  <c r="H69" i="4"/>
  <c r="I69" i="4" s="1"/>
  <c r="H70" i="4"/>
  <c r="I70" i="4" s="1"/>
  <c r="H71" i="4"/>
  <c r="I71" i="4" s="1"/>
  <c r="H72" i="4"/>
  <c r="I72" i="4" s="1"/>
  <c r="H73" i="4"/>
  <c r="I73" i="4" s="1"/>
  <c r="H74" i="4"/>
  <c r="I74" i="4" s="1"/>
  <c r="H75" i="4"/>
  <c r="I75" i="4" s="1"/>
  <c r="H76" i="4"/>
  <c r="I76" i="4" s="1"/>
  <c r="H77" i="4"/>
  <c r="I77" i="4" s="1"/>
  <c r="H78" i="4"/>
  <c r="I78" i="4" s="1"/>
  <c r="H79" i="4"/>
  <c r="I79" i="4" s="1"/>
  <c r="H80" i="4"/>
  <c r="I80" i="4" s="1"/>
  <c r="H81" i="4"/>
  <c r="I81" i="4" s="1"/>
  <c r="H82" i="4"/>
  <c r="I82" i="4" s="1"/>
  <c r="H83" i="4"/>
  <c r="I83" i="4" s="1"/>
  <c r="H84" i="4"/>
  <c r="I84" i="4" s="1"/>
  <c r="H85" i="4"/>
  <c r="I85" i="4" s="1"/>
  <c r="H86" i="4"/>
  <c r="I86" i="4" s="1"/>
  <c r="H87" i="4"/>
  <c r="I87" i="4" s="1"/>
  <c r="H88" i="4"/>
  <c r="I88" i="4" s="1"/>
  <c r="H89" i="4"/>
  <c r="I89" i="4" s="1"/>
  <c r="H90" i="4"/>
  <c r="I90" i="4" s="1"/>
  <c r="H91" i="4"/>
  <c r="I91" i="4" s="1"/>
  <c r="H92" i="4"/>
  <c r="I92" i="4" s="1"/>
  <c r="H93" i="4"/>
  <c r="I93" i="4" s="1"/>
  <c r="H94" i="4"/>
  <c r="I94" i="4" s="1"/>
  <c r="H95" i="4"/>
  <c r="I95" i="4" s="1"/>
  <c r="H96" i="4"/>
  <c r="I96" i="4" s="1"/>
  <c r="H97" i="4"/>
  <c r="I97" i="4" s="1"/>
  <c r="H98" i="4"/>
  <c r="I98" i="4" s="1"/>
  <c r="H99" i="4"/>
  <c r="I99" i="4" s="1"/>
  <c r="H100" i="4"/>
  <c r="I100" i="4" s="1"/>
  <c r="H101" i="4"/>
  <c r="I101" i="4" s="1"/>
  <c r="H102" i="4"/>
  <c r="I102" i="4" s="1"/>
  <c r="H103" i="4"/>
  <c r="I103" i="4" s="1"/>
  <c r="H104" i="4"/>
  <c r="I104" i="4" s="1"/>
  <c r="H105" i="4"/>
  <c r="I105" i="4" s="1"/>
  <c r="H106" i="4"/>
  <c r="I106" i="4" s="1"/>
  <c r="H107" i="4"/>
  <c r="I107" i="4" s="1"/>
  <c r="H108" i="4"/>
  <c r="I108" i="4" s="1"/>
  <c r="H109" i="4"/>
  <c r="I109" i="4" s="1"/>
  <c r="H110" i="4"/>
  <c r="I110" i="4" s="1"/>
  <c r="H111" i="4"/>
  <c r="I111" i="4" s="1"/>
  <c r="H112" i="4"/>
  <c r="I112" i="4" s="1"/>
  <c r="H113" i="4"/>
  <c r="I113" i="4" s="1"/>
  <c r="H114" i="4"/>
  <c r="I114" i="4" s="1"/>
  <c r="H115" i="4"/>
  <c r="I115" i="4" s="1"/>
  <c r="H116" i="4"/>
  <c r="I116" i="4" s="1"/>
  <c r="H117" i="4"/>
  <c r="I117" i="4" s="1"/>
  <c r="H118" i="4"/>
  <c r="I118" i="4" s="1"/>
  <c r="H119" i="4"/>
  <c r="I119" i="4" s="1"/>
  <c r="H120" i="4"/>
  <c r="I120" i="4" s="1"/>
  <c r="H121" i="4"/>
  <c r="I121" i="4" s="1"/>
  <c r="H122" i="4"/>
  <c r="I122" i="4" s="1"/>
  <c r="H123" i="4"/>
  <c r="I123" i="4" s="1"/>
  <c r="H124" i="4"/>
  <c r="I124" i="4" s="1"/>
  <c r="H125" i="4"/>
  <c r="I125" i="4" s="1"/>
  <c r="H126" i="4"/>
  <c r="I126" i="4" s="1"/>
  <c r="H127" i="4"/>
  <c r="I127" i="4" s="1"/>
  <c r="H128" i="4"/>
  <c r="I128" i="4" s="1"/>
  <c r="H129" i="4"/>
  <c r="I129" i="4" s="1"/>
  <c r="H130" i="4"/>
  <c r="I130" i="4" s="1"/>
  <c r="H131" i="4"/>
  <c r="I131" i="4" s="1"/>
  <c r="H132" i="4"/>
  <c r="I132" i="4" s="1"/>
  <c r="H133" i="4"/>
  <c r="I133" i="4" s="1"/>
  <c r="H134" i="4"/>
  <c r="I134" i="4" s="1"/>
  <c r="H135" i="4"/>
  <c r="I135" i="4" s="1"/>
  <c r="H136" i="4"/>
  <c r="I136" i="4" s="1"/>
  <c r="H137" i="4"/>
  <c r="I137" i="4" s="1"/>
  <c r="H138" i="4"/>
  <c r="I138" i="4" s="1"/>
  <c r="H139" i="4"/>
  <c r="I139" i="4" s="1"/>
  <c r="H140" i="4"/>
  <c r="I140" i="4" s="1"/>
  <c r="H141" i="4"/>
  <c r="I141" i="4" s="1"/>
  <c r="H142" i="4"/>
  <c r="I142" i="4" s="1"/>
  <c r="H143" i="4"/>
  <c r="I143" i="4" s="1"/>
  <c r="H144" i="4"/>
  <c r="I144" i="4" s="1"/>
  <c r="H145" i="4"/>
  <c r="I145" i="4" s="1"/>
  <c r="H146" i="4"/>
  <c r="I146" i="4" s="1"/>
  <c r="H147" i="4"/>
  <c r="I147" i="4" s="1"/>
  <c r="H148" i="4"/>
  <c r="I148" i="4" s="1"/>
  <c r="H149" i="4"/>
  <c r="I149" i="4" s="1"/>
  <c r="H150" i="4"/>
  <c r="I150" i="4" s="1"/>
  <c r="H151" i="4"/>
  <c r="I151" i="4" s="1"/>
  <c r="H152" i="4"/>
  <c r="I152" i="4" s="1"/>
  <c r="H153" i="4"/>
  <c r="I153" i="4" s="1"/>
  <c r="H154" i="4"/>
  <c r="I154" i="4" s="1"/>
  <c r="H155" i="4"/>
  <c r="I155" i="4" s="1"/>
  <c r="H26" i="4"/>
  <c r="I26" i="4" s="1"/>
  <c r="H162" i="23" l="1"/>
  <c r="J162" i="23" s="1"/>
  <c r="K162" i="23" s="1"/>
  <c r="H163" i="23"/>
  <c r="J163" i="23" s="1"/>
  <c r="K163" i="23" s="1"/>
  <c r="H164" i="23"/>
  <c r="J164" i="23" s="1"/>
  <c r="K164" i="23" s="1"/>
  <c r="H165" i="23"/>
  <c r="J165" i="23" s="1"/>
  <c r="K165" i="23" s="1"/>
  <c r="H166" i="23"/>
  <c r="J166" i="23" s="1"/>
  <c r="K166" i="23" s="1"/>
  <c r="H167" i="23"/>
  <c r="J167" i="23" s="1"/>
  <c r="K167" i="23" s="1"/>
  <c r="H168" i="23"/>
  <c r="J168" i="23" s="1"/>
  <c r="K168" i="23" s="1"/>
  <c r="H169" i="23"/>
  <c r="J169" i="23" s="1"/>
  <c r="K169" i="23" s="1"/>
  <c r="H170" i="23"/>
  <c r="J170" i="23" s="1"/>
  <c r="K170" i="23" s="1"/>
  <c r="H171" i="23"/>
  <c r="J171" i="23" s="1"/>
  <c r="K171" i="23" s="1"/>
  <c r="H172" i="23"/>
  <c r="J172" i="23" s="1"/>
  <c r="K172" i="23" s="1"/>
  <c r="H173" i="23"/>
  <c r="J173" i="23" s="1"/>
  <c r="K173" i="23" s="1"/>
  <c r="H174" i="23"/>
  <c r="J174" i="23" s="1"/>
  <c r="K174" i="23" s="1"/>
  <c r="H175" i="23"/>
  <c r="J175" i="23" s="1"/>
  <c r="K175" i="23" s="1"/>
  <c r="H176" i="23"/>
  <c r="J176" i="23" s="1"/>
  <c r="K176" i="23" s="1"/>
  <c r="H177" i="23"/>
  <c r="J177" i="23" s="1"/>
  <c r="K177" i="23" s="1"/>
  <c r="H178" i="23"/>
  <c r="J178" i="23" s="1"/>
  <c r="K178" i="23" s="1"/>
  <c r="H179" i="23"/>
  <c r="J179" i="23" s="1"/>
  <c r="K179" i="23" s="1"/>
  <c r="H180" i="23"/>
  <c r="J180" i="23" s="1"/>
  <c r="K180" i="23" s="1"/>
  <c r="H181" i="23"/>
  <c r="J181" i="23" s="1"/>
  <c r="K181" i="23" s="1"/>
  <c r="H160" i="23"/>
  <c r="J160" i="23" s="1"/>
  <c r="K160" i="23" s="1"/>
  <c r="D20" i="17" l="1"/>
  <c r="D9" i="17"/>
  <c r="D10" i="17"/>
  <c r="D16" i="17"/>
  <c r="D15" i="17"/>
  <c r="I166" i="15"/>
  <c r="J166" i="15" s="1"/>
  <c r="G157" i="15"/>
  <c r="I157" i="15" s="1"/>
  <c r="J157" i="15" s="1"/>
  <c r="I149" i="15"/>
  <c r="J149" i="15" s="1"/>
  <c r="E90" i="6"/>
  <c r="E19" i="4"/>
  <c r="G210" i="15"/>
  <c r="G206" i="15"/>
  <c r="I198" i="15"/>
  <c r="J198" i="15" s="1"/>
  <c r="I195" i="15"/>
  <c r="J195" i="15" s="1"/>
  <c r="G192" i="15"/>
  <c r="G193" i="15" s="1"/>
  <c r="I193" i="15" s="1"/>
  <c r="J193" i="15" s="1"/>
  <c r="I209" i="15"/>
  <c r="J209" i="15" s="1"/>
  <c r="I208" i="15"/>
  <c r="J208" i="15" s="1"/>
  <c r="I207" i="15"/>
  <c r="J207" i="15" s="1"/>
  <c r="I205" i="15"/>
  <c r="J205" i="15" s="1"/>
  <c r="I204" i="15"/>
  <c r="J204" i="15" s="1"/>
  <c r="I203" i="15"/>
  <c r="J203" i="15" s="1"/>
  <c r="I201" i="15"/>
  <c r="J201" i="15" s="1"/>
  <c r="I200" i="15"/>
  <c r="J200" i="15" s="1"/>
  <c r="I199" i="15"/>
  <c r="J199" i="15" s="1"/>
  <c r="I197" i="15"/>
  <c r="J197" i="15" s="1"/>
  <c r="I196" i="15"/>
  <c r="J196" i="15" s="1"/>
  <c r="I194" i="15"/>
  <c r="J194" i="15" s="1"/>
  <c r="I191" i="15"/>
  <c r="J191" i="15" s="1"/>
  <c r="I190" i="15"/>
  <c r="J190" i="15" s="1"/>
  <c r="I189" i="15"/>
  <c r="J189" i="15" s="1"/>
  <c r="I188" i="15"/>
  <c r="J188" i="15" s="1"/>
  <c r="I187" i="15"/>
  <c r="J187" i="15" s="1"/>
  <c r="I186" i="15"/>
  <c r="J186" i="15" s="1"/>
  <c r="I185" i="15"/>
  <c r="J185" i="15" s="1"/>
  <c r="I184" i="15"/>
  <c r="J184" i="15" s="1"/>
  <c r="I183" i="15"/>
  <c r="J183" i="15" s="1"/>
  <c r="G174" i="15"/>
  <c r="G170" i="15"/>
  <c r="I165" i="15"/>
  <c r="J165" i="15" s="1"/>
  <c r="I153" i="15"/>
  <c r="J153" i="15" s="1"/>
  <c r="G156" i="15"/>
  <c r="I156" i="15" s="1"/>
  <c r="J156" i="15" s="1"/>
  <c r="I173" i="15"/>
  <c r="J173" i="15" s="1"/>
  <c r="I172" i="15"/>
  <c r="J172" i="15" s="1"/>
  <c r="I171" i="15"/>
  <c r="J171" i="15" s="1"/>
  <c r="I169" i="15"/>
  <c r="J169" i="15" s="1"/>
  <c r="I168" i="15"/>
  <c r="J168" i="15" s="1"/>
  <c r="I167" i="15"/>
  <c r="J167" i="15" s="1"/>
  <c r="I164" i="15"/>
  <c r="J164" i="15" s="1"/>
  <c r="I163" i="15"/>
  <c r="J163" i="15" s="1"/>
  <c r="I161" i="15"/>
  <c r="J161" i="15" s="1"/>
  <c r="I160" i="15"/>
  <c r="J160" i="15" s="1"/>
  <c r="I159" i="15"/>
  <c r="J159" i="15" s="1"/>
  <c r="I158" i="15"/>
  <c r="J158" i="15" s="1"/>
  <c r="I155" i="15"/>
  <c r="J155" i="15" s="1"/>
  <c r="I154" i="15"/>
  <c r="J154" i="15" s="1"/>
  <c r="I152" i="15"/>
  <c r="J152" i="15" s="1"/>
  <c r="I151" i="15"/>
  <c r="J151" i="15" s="1"/>
  <c r="I150" i="15"/>
  <c r="J150" i="15" s="1"/>
  <c r="I148" i="15"/>
  <c r="J148" i="15" s="1"/>
  <c r="I147" i="15"/>
  <c r="J147" i="15" s="1"/>
  <c r="G138" i="15"/>
  <c r="I138" i="15" s="1"/>
  <c r="J138" i="15" s="1"/>
  <c r="I134" i="15"/>
  <c r="J134" i="15" s="1"/>
  <c r="I120" i="15"/>
  <c r="J120" i="15" s="1"/>
  <c r="I137" i="15"/>
  <c r="J137" i="15" s="1"/>
  <c r="I136" i="15"/>
  <c r="J136" i="15" s="1"/>
  <c r="I135" i="15"/>
  <c r="J135" i="15" s="1"/>
  <c r="I133" i="15"/>
  <c r="J133" i="15" s="1"/>
  <c r="I132" i="15"/>
  <c r="J132" i="15"/>
  <c r="I131" i="15"/>
  <c r="J131" i="15" s="1"/>
  <c r="I129" i="15"/>
  <c r="J129" i="15" s="1"/>
  <c r="I128" i="15"/>
  <c r="J128" i="15" s="1"/>
  <c r="I127" i="15"/>
  <c r="J127" i="15" s="1"/>
  <c r="I125" i="15"/>
  <c r="J125" i="15" s="1"/>
  <c r="I124" i="15"/>
  <c r="J124" i="15" s="1"/>
  <c r="I123" i="15"/>
  <c r="J123" i="15" s="1"/>
  <c r="I122" i="15"/>
  <c r="J122" i="15" s="1"/>
  <c r="I119" i="15"/>
  <c r="J119" i="15" s="1"/>
  <c r="I118" i="15"/>
  <c r="J118" i="15" s="1"/>
  <c r="I117" i="15"/>
  <c r="J117" i="15" s="1"/>
  <c r="I116" i="15"/>
  <c r="J116" i="15" s="1"/>
  <c r="I115" i="15"/>
  <c r="J115" i="15" s="1"/>
  <c r="I114" i="15"/>
  <c r="J114" i="15" s="1"/>
  <c r="I113" i="15"/>
  <c r="J113" i="15" s="1"/>
  <c r="I112" i="15"/>
  <c r="J112" i="15" s="1"/>
  <c r="I111" i="15"/>
  <c r="J111" i="15" s="1"/>
  <c r="G103" i="15"/>
  <c r="I103" i="15" s="1"/>
  <c r="J103" i="15" s="1"/>
  <c r="I99" i="15"/>
  <c r="J99" i="15" s="1"/>
  <c r="I91" i="15"/>
  <c r="J91" i="15" s="1"/>
  <c r="I88" i="15"/>
  <c r="J88" i="15" s="1"/>
  <c r="I86" i="15"/>
  <c r="J86" i="15" s="1"/>
  <c r="I85" i="15"/>
  <c r="J85" i="15" s="1"/>
  <c r="I102" i="15"/>
  <c r="J102" i="15" s="1"/>
  <c r="I101" i="15"/>
  <c r="J101" i="15" s="1"/>
  <c r="I100" i="15"/>
  <c r="J100" i="15" s="1"/>
  <c r="I98" i="15"/>
  <c r="J98" i="15" s="1"/>
  <c r="I97" i="15"/>
  <c r="J97" i="15" s="1"/>
  <c r="I96" i="15"/>
  <c r="J96" i="15" s="1"/>
  <c r="I94" i="15"/>
  <c r="J94" i="15" s="1"/>
  <c r="I93" i="15"/>
  <c r="J93" i="15" s="1"/>
  <c r="I92" i="15"/>
  <c r="J92" i="15" s="1"/>
  <c r="I90" i="15"/>
  <c r="J90" i="15" s="1"/>
  <c r="I89" i="15"/>
  <c r="J89" i="15" s="1"/>
  <c r="I87" i="15"/>
  <c r="J87" i="15" s="1"/>
  <c r="I84" i="15"/>
  <c r="J84" i="15" s="1"/>
  <c r="I83" i="15"/>
  <c r="J83" i="15" s="1"/>
  <c r="I82" i="15"/>
  <c r="J82" i="15" s="1"/>
  <c r="I81" i="15"/>
  <c r="J81" i="15" s="1"/>
  <c r="I80" i="15"/>
  <c r="J80" i="15" s="1"/>
  <c r="I79" i="15"/>
  <c r="J79" i="15" s="1"/>
  <c r="I78" i="15"/>
  <c r="J78" i="15" s="1"/>
  <c r="I77" i="15"/>
  <c r="J77" i="15" s="1"/>
  <c r="I76" i="15"/>
  <c r="J76" i="15" s="1"/>
  <c r="I69" i="15"/>
  <c r="J69" i="15" s="1"/>
  <c r="I56" i="15"/>
  <c r="J56" i="15" s="1"/>
  <c r="I43" i="15"/>
  <c r="J43" i="15" s="1"/>
  <c r="I30" i="15"/>
  <c r="J30" i="15" s="1"/>
  <c r="E116" i="6"/>
  <c r="E109" i="6"/>
  <c r="G105" i="6"/>
  <c r="H105" i="6" s="1"/>
  <c r="G114" i="6"/>
  <c r="H114" i="6" s="1"/>
  <c r="G113" i="6"/>
  <c r="H113" i="6" s="1"/>
  <c r="G112" i="6"/>
  <c r="H112" i="6" s="1"/>
  <c r="G111" i="6"/>
  <c r="H111" i="6" s="1"/>
  <c r="G110" i="6"/>
  <c r="H110" i="6" s="1"/>
  <c r="G108" i="6"/>
  <c r="H108" i="6" s="1"/>
  <c r="G107" i="6"/>
  <c r="H107" i="6" s="1"/>
  <c r="G106" i="6"/>
  <c r="H106" i="6" s="1"/>
  <c r="G104" i="6"/>
  <c r="H104" i="6" s="1"/>
  <c r="G103" i="6"/>
  <c r="H103" i="6" s="1"/>
  <c r="E97" i="6"/>
  <c r="G94" i="6"/>
  <c r="H94" i="6" s="1"/>
  <c r="G95" i="6"/>
  <c r="H95" i="6" s="1"/>
  <c r="G93" i="6"/>
  <c r="H93" i="6" s="1"/>
  <c r="G92" i="6"/>
  <c r="H92" i="6" s="1"/>
  <c r="G91" i="6"/>
  <c r="H91" i="6" s="1"/>
  <c r="G89" i="6"/>
  <c r="H89" i="6" s="1"/>
  <c r="G88" i="6"/>
  <c r="H88" i="6" s="1"/>
  <c r="G87" i="6"/>
  <c r="H87" i="6" s="1"/>
  <c r="G85" i="6"/>
  <c r="H85" i="6" s="1"/>
  <c r="G84" i="6"/>
  <c r="H84" i="6" s="1"/>
  <c r="E78" i="6"/>
  <c r="G75" i="6"/>
  <c r="H75" i="6" s="1"/>
  <c r="G71" i="6"/>
  <c r="H71" i="6" s="1"/>
  <c r="G76" i="6"/>
  <c r="H76" i="6" s="1"/>
  <c r="G74" i="6"/>
  <c r="H74" i="6" s="1"/>
  <c r="G73" i="6"/>
  <c r="H73" i="6" s="1"/>
  <c r="G72" i="6"/>
  <c r="H72" i="6" s="1"/>
  <c r="G70" i="6"/>
  <c r="H70" i="6" s="1"/>
  <c r="G69" i="6"/>
  <c r="H69" i="6" s="1"/>
  <c r="G68" i="6"/>
  <c r="H68" i="6" s="1"/>
  <c r="G66" i="6"/>
  <c r="H66" i="6" s="1"/>
  <c r="G65" i="6"/>
  <c r="H65" i="6" s="1"/>
  <c r="E59" i="6"/>
  <c r="G58" i="6"/>
  <c r="H58" i="6" s="1"/>
  <c r="G57" i="6"/>
  <c r="H57" i="6" s="1"/>
  <c r="G56" i="6"/>
  <c r="H56" i="6" s="1"/>
  <c r="G55" i="6"/>
  <c r="H55" i="6" s="1"/>
  <c r="G54" i="6"/>
  <c r="H54" i="6" s="1"/>
  <c r="G53" i="6"/>
  <c r="H53" i="6" s="1"/>
  <c r="G52" i="6"/>
  <c r="H52" i="6" s="1"/>
  <c r="G51" i="6"/>
  <c r="H51" i="6" s="1"/>
  <c r="G50" i="6"/>
  <c r="H50" i="6" s="1"/>
  <c r="G49" i="6"/>
  <c r="H49" i="6" s="1"/>
  <c r="G48" i="6"/>
  <c r="H48" i="6" s="1"/>
  <c r="G47" i="6"/>
  <c r="H47" i="6" s="1"/>
  <c r="G46" i="6"/>
  <c r="H46" i="6" s="1"/>
  <c r="I64" i="15"/>
  <c r="J64" i="15" s="1"/>
  <c r="I67" i="15"/>
  <c r="J67" i="15" s="1"/>
  <c r="I66" i="15"/>
  <c r="J66" i="15" s="1"/>
  <c r="I65" i="15"/>
  <c r="J65" i="15" s="1"/>
  <c r="I63" i="15"/>
  <c r="J63" i="15" s="1"/>
  <c r="I62" i="15"/>
  <c r="J62" i="15" s="1"/>
  <c r="I61" i="15"/>
  <c r="J61" i="15" s="1"/>
  <c r="I59" i="15"/>
  <c r="J59" i="15" s="1"/>
  <c r="I58" i="15"/>
  <c r="J58" i="15" s="1"/>
  <c r="I57" i="15"/>
  <c r="J57" i="15" s="1"/>
  <c r="I55" i="15"/>
  <c r="J55" i="15" s="1"/>
  <c r="I54" i="15"/>
  <c r="J54" i="15" s="1"/>
  <c r="I53" i="15"/>
  <c r="J53" i="15" s="1"/>
  <c r="I52" i="15"/>
  <c r="J52" i="15" s="1"/>
  <c r="I50" i="15"/>
  <c r="J50" i="15" s="1"/>
  <c r="I49" i="15"/>
  <c r="J49" i="15" s="1"/>
  <c r="I48" i="15"/>
  <c r="J48" i="15" s="1"/>
  <c r="I47" i="15"/>
  <c r="J47" i="15" s="1"/>
  <c r="I46" i="15"/>
  <c r="J46" i="15" s="1"/>
  <c r="I45" i="15"/>
  <c r="J45" i="15" s="1"/>
  <c r="I44" i="15"/>
  <c r="J44" i="15"/>
  <c r="I42" i="15"/>
  <c r="J42" i="15" s="1"/>
  <c r="I41" i="15"/>
  <c r="J41" i="15" s="1"/>
  <c r="I34" i="15"/>
  <c r="J34" i="15" s="1"/>
  <c r="G18" i="4"/>
  <c r="H18" i="4" s="1"/>
  <c r="G17" i="4"/>
  <c r="H17" i="4" s="1"/>
  <c r="D11" i="17"/>
  <c r="I32" i="15"/>
  <c r="J32" i="15" s="1"/>
  <c r="I31" i="15"/>
  <c r="J31" i="15" s="1"/>
  <c r="I33" i="15"/>
  <c r="J33" i="15" s="1"/>
  <c r="I28" i="15"/>
  <c r="J28" i="15" s="1"/>
  <c r="I27" i="15"/>
  <c r="J27" i="15" s="1"/>
  <c r="I29" i="15"/>
  <c r="J29" i="15" s="1"/>
  <c r="I25" i="15"/>
  <c r="J25" i="15" s="1"/>
  <c r="I24" i="15"/>
  <c r="J24" i="15" s="1"/>
  <c r="I23" i="15"/>
  <c r="J23" i="15" s="1"/>
  <c r="I22" i="15"/>
  <c r="J22" i="15" s="1"/>
  <c r="I21" i="15"/>
  <c r="J21" i="15" s="1"/>
  <c r="I20" i="15"/>
  <c r="J20" i="15" s="1"/>
  <c r="I19" i="15"/>
  <c r="J19" i="15" s="1"/>
  <c r="I18" i="15"/>
  <c r="J18" i="15" s="1"/>
  <c r="I16" i="15"/>
  <c r="J16" i="15" s="1"/>
  <c r="I15" i="15"/>
  <c r="J15" i="15" s="1"/>
  <c r="I14" i="15"/>
  <c r="J14" i="15" s="1"/>
  <c r="I13" i="15"/>
  <c r="J13" i="15" s="1"/>
  <c r="I12" i="15"/>
  <c r="J12" i="15" s="1"/>
  <c r="I11" i="15"/>
  <c r="J11" i="15" s="1"/>
  <c r="I10" i="15"/>
  <c r="J10" i="15" s="1"/>
  <c r="I9" i="15"/>
  <c r="J9" i="15" s="1"/>
  <c r="I8" i="15"/>
  <c r="J8" i="15" s="1"/>
  <c r="I7" i="15"/>
  <c r="J7" i="15" s="1"/>
  <c r="G40" i="6"/>
  <c r="H40" i="6" s="1"/>
  <c r="G39" i="6"/>
  <c r="H39" i="6" s="1"/>
  <c r="G38" i="6"/>
  <c r="H38" i="6" s="1"/>
  <c r="G37" i="6"/>
  <c r="H37" i="6" s="1"/>
  <c r="G36" i="6"/>
  <c r="H36" i="6" s="1"/>
  <c r="G35" i="6"/>
  <c r="H35" i="6" s="1"/>
  <c r="G34" i="6"/>
  <c r="H34" i="6" s="1"/>
  <c r="G33" i="6"/>
  <c r="H33" i="6" s="1"/>
  <c r="G32" i="6"/>
  <c r="H32" i="6" s="1"/>
  <c r="G31" i="6"/>
  <c r="H31" i="6" s="1"/>
  <c r="G30" i="6"/>
  <c r="H30" i="6" s="1"/>
  <c r="G29" i="6"/>
  <c r="H29" i="6" s="1"/>
  <c r="G28" i="6"/>
  <c r="H28" i="6" s="1"/>
  <c r="G27" i="6"/>
  <c r="H27" i="6" s="1"/>
  <c r="G21" i="6"/>
  <c r="H21" i="6" s="1"/>
  <c r="G20" i="6"/>
  <c r="H20" i="6" s="1"/>
  <c r="G19" i="6"/>
  <c r="H19" i="6" s="1"/>
  <c r="G18" i="6"/>
  <c r="H18" i="6" s="1"/>
  <c r="G17" i="6"/>
  <c r="H17" i="6" s="1"/>
  <c r="G16" i="6"/>
  <c r="H16" i="6" s="1"/>
  <c r="G15" i="6"/>
  <c r="H15" i="6" s="1"/>
  <c r="G14" i="6"/>
  <c r="H14" i="6" s="1"/>
  <c r="G13" i="6"/>
  <c r="H13" i="6" s="1"/>
  <c r="G12" i="6"/>
  <c r="H12" i="6" s="1"/>
  <c r="G11" i="6"/>
  <c r="H11" i="6" s="1"/>
  <c r="G10" i="6"/>
  <c r="H10" i="6" s="1"/>
  <c r="G9" i="6"/>
  <c r="H9" i="6" s="1"/>
  <c r="G8" i="6"/>
  <c r="H8" i="6" s="1"/>
  <c r="D14" i="17"/>
  <c r="D12" i="17"/>
  <c r="I68" i="15"/>
  <c r="J68" i="15" s="1"/>
  <c r="I60" i="15"/>
  <c r="J60" i="15" s="1"/>
  <c r="I51" i="15"/>
  <c r="J51" i="15" s="1"/>
  <c r="G35" i="15"/>
  <c r="I26" i="15"/>
  <c r="J26" i="15" s="1"/>
  <c r="I17" i="15"/>
  <c r="J17" i="15" s="1"/>
  <c r="G86" i="6"/>
  <c r="H86" i="6" s="1"/>
  <c r="G67" i="6"/>
  <c r="H67" i="6" s="1"/>
  <c r="G41" i="6"/>
  <c r="H41" i="6" s="1"/>
  <c r="G22" i="6"/>
  <c r="H22" i="6" s="1"/>
  <c r="I70" i="15"/>
  <c r="J70" i="15"/>
  <c r="I130" i="15"/>
  <c r="J130" i="15" s="1"/>
  <c r="I126" i="15"/>
  <c r="J126" i="15" s="1"/>
  <c r="I121" i="15"/>
  <c r="J121" i="15" s="1"/>
  <c r="I95" i="15"/>
  <c r="J95" i="15" s="1"/>
  <c r="I202" i="15"/>
  <c r="J202" i="15" s="1"/>
  <c r="I162" i="15"/>
  <c r="J162" i="15" s="1"/>
  <c r="I170" i="15"/>
  <c r="J170" i="15" s="1"/>
  <c r="G175" i="15" l="1"/>
  <c r="I175" i="15" s="1"/>
  <c r="J175" i="15" s="1"/>
  <c r="G109" i="6"/>
  <c r="H109" i="6" s="1"/>
  <c r="I174" i="15"/>
  <c r="J174" i="15" s="1"/>
  <c r="I206" i="15"/>
  <c r="J206" i="15" s="1"/>
  <c r="G104" i="15"/>
  <c r="I105" i="15" s="1"/>
  <c r="J105" i="15" s="1"/>
  <c r="E98" i="6"/>
  <c r="G98" i="6" s="1"/>
  <c r="H98" i="6" s="1"/>
  <c r="G116" i="6"/>
  <c r="H116" i="6" s="1"/>
  <c r="G97" i="6"/>
  <c r="H97" i="6" s="1"/>
  <c r="E117" i="6"/>
  <c r="G117" i="6" s="1"/>
  <c r="H117" i="6" s="1"/>
  <c r="G19" i="4"/>
  <c r="H19" i="4" s="1"/>
  <c r="I192" i="15"/>
  <c r="J192" i="15" s="1"/>
  <c r="G211" i="15"/>
  <c r="I212" i="15" s="1"/>
  <c r="J212" i="15" s="1"/>
  <c r="I210" i="15"/>
  <c r="J210" i="15" s="1"/>
  <c r="G36" i="15"/>
  <c r="I36" i="15" s="1"/>
  <c r="J36" i="15" s="1"/>
  <c r="I35" i="15"/>
  <c r="J35" i="15" s="1"/>
  <c r="E79" i="6"/>
  <c r="G79" i="6" s="1"/>
  <c r="H79" i="6" s="1"/>
  <c r="G78" i="6"/>
  <c r="H78" i="6" s="1"/>
  <c r="G139" i="15"/>
  <c r="E60" i="6"/>
  <c r="G60" i="6" s="1"/>
  <c r="H60" i="6" s="1"/>
  <c r="G59" i="6"/>
  <c r="H59" i="6" s="1"/>
  <c r="G90" i="6"/>
  <c r="H90" i="6" s="1"/>
  <c r="I176" i="15" l="1"/>
  <c r="J176" i="15" s="1"/>
  <c r="I104" i="15"/>
  <c r="J104" i="15" s="1"/>
  <c r="I211" i="15"/>
  <c r="J211" i="15" s="1"/>
  <c r="I140" i="15"/>
  <c r="J140" i="15" s="1"/>
  <c r="I139" i="15"/>
  <c r="J139" i="15" s="1"/>
  <c r="J59" i="23" l="1"/>
  <c r="N50" i="23"/>
  <c r="N52" i="23"/>
  <c r="N54" i="23"/>
  <c r="N51" i="23"/>
  <c r="M47" i="23" l="1"/>
  <c r="M54" i="23"/>
  <c r="M56" i="23"/>
  <c r="M59" i="23"/>
  <c r="M55" i="23"/>
  <c r="M46" i="23"/>
  <c r="M48" i="23"/>
  <c r="K59" i="23"/>
  <c r="L59" i="23" s="1"/>
  <c r="M52" i="23"/>
  <c r="M50" i="23"/>
  <c r="M53" i="23"/>
  <c r="M58" i="23"/>
  <c r="M51" i="23"/>
  <c r="M49" i="23"/>
  <c r="M57" i="23"/>
  <c r="L55" i="23"/>
  <c r="N53" i="23"/>
  <c r="N55" i="23"/>
  <c r="N49" i="23"/>
</calcChain>
</file>

<file path=xl/sharedStrings.xml><?xml version="1.0" encoding="utf-8"?>
<sst xmlns="http://schemas.openxmlformats.org/spreadsheetml/2006/main" count="3070" uniqueCount="658">
  <si>
    <t>CNEAP</t>
  </si>
  <si>
    <t>Privé</t>
  </si>
  <si>
    <t>Temps Plein</t>
  </si>
  <si>
    <t>Cycle orientation collège</t>
  </si>
  <si>
    <t>Classe de 4ème de l'EA</t>
  </si>
  <si>
    <t>Classe de 3ème de l'EA</t>
  </si>
  <si>
    <t>Bac Pro</t>
  </si>
  <si>
    <t>Public</t>
  </si>
  <si>
    <t>BTSA 1/2-D.A.R.C.</t>
  </si>
  <si>
    <t>BTSA 2/2-D.A.R.C.</t>
  </si>
  <si>
    <t>Bac Techno</t>
  </si>
  <si>
    <t>Bac Techno 2/2-STAV</t>
  </si>
  <si>
    <t>Cycle détermination lycée</t>
  </si>
  <si>
    <t>Cycle détermination lycée 1/1-Seconde générale technolo</t>
  </si>
  <si>
    <t>UNMFREO</t>
  </si>
  <si>
    <t>Seconde Pro</t>
  </si>
  <si>
    <t>Bac Pro 1/2-GMNF</t>
  </si>
  <si>
    <t>Seconde Pro 1/1-Serv pers et territoires</t>
  </si>
  <si>
    <t>Bac Pro 2/2-GMNF</t>
  </si>
  <si>
    <t>BTSA 1/2-ACSE</t>
  </si>
  <si>
    <t>BTSA 2/2-ACSE</t>
  </si>
  <si>
    <t>Bac Pro 1/2-Productions aquacoles</t>
  </si>
  <si>
    <t>Bac Pro 1/2-Tech-conseil vente animal</t>
  </si>
  <si>
    <t>Bac Pro 2/2-Commerce</t>
  </si>
  <si>
    <t>Bac Pro 2/2-Productions aquacoles</t>
  </si>
  <si>
    <t>Bac Pro 2/2-Tech-conseil vente animal</t>
  </si>
  <si>
    <t>BTSA 1/2-ANABIOTEC</t>
  </si>
  <si>
    <t>BTSA 2/2-ANABIOTEC</t>
  </si>
  <si>
    <t>Bac Pro 1/2-Agroéquipement</t>
  </si>
  <si>
    <t>Bac Pro 2/2-Agroéquipement</t>
  </si>
  <si>
    <t>BTSA 1/2-Aménagements paysagers</t>
  </si>
  <si>
    <t>BTSA 1/2-Production horticole</t>
  </si>
  <si>
    <t>BTSA 1/2-Productions animales</t>
  </si>
  <si>
    <t>BTSA 2/2-Aménagements paysagers</t>
  </si>
  <si>
    <t>BTSA 2/2-Production horticole</t>
  </si>
  <si>
    <t>BTSA 2/2-Productions animales</t>
  </si>
  <si>
    <t>BTSA 1/2-Gestion forestière</t>
  </si>
  <si>
    <t>BTSA 2/2-Gestion forestière</t>
  </si>
  <si>
    <t>BTSA 1/2-Génie équipements agri.</t>
  </si>
  <si>
    <t>BTSA 2/2-Génie équipements agri.</t>
  </si>
  <si>
    <t>1er cycle supérieur</t>
  </si>
  <si>
    <t>CAP 1/2-Fleuriste</t>
  </si>
  <si>
    <t>CAP 2/2-Fleuriste</t>
  </si>
  <si>
    <t>Bac Pro 1/2-Maintenance des matériels/Option A : Agricoles</t>
  </si>
  <si>
    <t>Bac Pro 2/2-Maintenance des matériels/Option A : Agricoles</t>
  </si>
  <si>
    <t>BTSA 1/1-Gestion forestière</t>
  </si>
  <si>
    <t>BTS 2/2-Quali Indus Alim Bio Indu</t>
  </si>
  <si>
    <t>Bac Pro 1/2-Maintenance des matériels/Option B : Trav pub manut</t>
  </si>
  <si>
    <t>Bac Pro 2/2-Maintenance des matériels/Option B : Trav pub manut</t>
  </si>
  <si>
    <t>CAP 1/2-Sellier-harnacheur</t>
  </si>
  <si>
    <t>BTSA 1/2-Aquaculture</t>
  </si>
  <si>
    <t>CAP 2/2-Sellier-harnacheur</t>
  </si>
  <si>
    <t>BTSA 2/2-Aquaculture</t>
  </si>
  <si>
    <t>BTSA 1/2-STA/Alim et processus techno</t>
  </si>
  <si>
    <t>BTSA 1/2-STA/Produits laitiers</t>
  </si>
  <si>
    <t>BTSA 1/2-STA/Viandes et prod pêche</t>
  </si>
  <si>
    <t>BTSA 1/2-STA/Produits céréaliers</t>
  </si>
  <si>
    <t>Seconde Pro 1/1-Education nationale/Cultures marines</t>
  </si>
  <si>
    <t>BTSA 1/2-Technico-commercial</t>
  </si>
  <si>
    <t>BTSA 2/2-STA/Alim et processus techno</t>
  </si>
  <si>
    <t>Bac Pro 1/2-Aménagements paysagers</t>
  </si>
  <si>
    <t>Bac Pro 1/2-Labo contrôle qualité</t>
  </si>
  <si>
    <t>Bac Pro 1/2-Tech conseil vente alim./Prod alimentaires</t>
  </si>
  <si>
    <t>BTSA 1/2-Agronomie-prod. végétales</t>
  </si>
  <si>
    <t>BTSA 2/2-STA/Produits laitiers</t>
  </si>
  <si>
    <t>Bac Pro 1/2-Bio industries transformation</t>
  </si>
  <si>
    <t>Bac Pro 1/2-Tech conseil vente alim./Vins et spiritueux</t>
  </si>
  <si>
    <t>BTSA 2/2-STA/Viandes et prod pêche</t>
  </si>
  <si>
    <t>BTSA 2/2-STA/Produits céréaliers</t>
  </si>
  <si>
    <t>Bac Pro 1/2-Cultures marines</t>
  </si>
  <si>
    <t>BTSA 1/2-GEMEAU</t>
  </si>
  <si>
    <t>BTSA 1/2-GPN</t>
  </si>
  <si>
    <t>BTSA 2/2-Technico-commercial</t>
  </si>
  <si>
    <t>Bac Pro 1/2-C.G.entr sect canin félin</t>
  </si>
  <si>
    <t>Bac Pro 2/2-Aménagements paysagers</t>
  </si>
  <si>
    <t>Bac Pro 2/2-Labo contrôle qualité</t>
  </si>
  <si>
    <t>Bac Pro 2/2-Tech conseil vente alim./Prod alimentaires</t>
  </si>
  <si>
    <t>BTSA 2/2-Agronomie-prod. végétales</t>
  </si>
  <si>
    <t>Bac Pro 1/2-Forêt</t>
  </si>
  <si>
    <t>Bac Pro 2/2-Tech cons vte prod jardin</t>
  </si>
  <si>
    <t>Bac Pro 2/2-Bio industries transformation</t>
  </si>
  <si>
    <t>Bac Pro 2/2-Tech conseil vente alim./Vins et spiritueux</t>
  </si>
  <si>
    <t>BTSA 1/1-Technico-commercial</t>
  </si>
  <si>
    <t>Seconde Pro 1/1-Tech Expériment Animale</t>
  </si>
  <si>
    <t>Bac Pro 2/2-Cultures marines</t>
  </si>
  <si>
    <t>BTSA 1/1-GEMEAU</t>
  </si>
  <si>
    <t>BTSA 1/2-Dvpt anim terr ruraux</t>
  </si>
  <si>
    <t>BTSA 2/2-GEMEAU</t>
  </si>
  <si>
    <t>BTSA 2/2-GPN</t>
  </si>
  <si>
    <t>Bac Pro 1/2-Serv pers territoires</t>
  </si>
  <si>
    <t>Bac Pro 2/2-C.G.entr sect canin félin</t>
  </si>
  <si>
    <t>Bac Pro 2/2-Productions horticoles</t>
  </si>
  <si>
    <t>Bac Pro 1/2-C. G entreprise hippique</t>
  </si>
  <si>
    <t>Bac Pro 2/2-Forêt</t>
  </si>
  <si>
    <t>BTSA 1/1-GPN</t>
  </si>
  <si>
    <t>Bac Pro 1/2-Technicien expé animale</t>
  </si>
  <si>
    <t>Total général</t>
  </si>
  <si>
    <t>Total Privé</t>
  </si>
  <si>
    <t>%</t>
  </si>
  <si>
    <t>BTSA, BTS</t>
  </si>
  <si>
    <t>CAPA, CAP</t>
  </si>
  <si>
    <t>Effectifs du privé selon le type de contrat</t>
  </si>
  <si>
    <t>Total 1er cycle supérieur</t>
  </si>
  <si>
    <t>Total Bac Techno</t>
  </si>
  <si>
    <t>Total Seconde Pro</t>
  </si>
  <si>
    <t>Année</t>
  </si>
  <si>
    <t>Durée</t>
  </si>
  <si>
    <t>Evolution nombre d'élèves</t>
  </si>
  <si>
    <t>2ème cycle professionnel</t>
  </si>
  <si>
    <t>2ème cycle général et tec</t>
  </si>
  <si>
    <t>1er cycle</t>
  </si>
  <si>
    <t>Bac Pro 1/2-Gestion Administration</t>
  </si>
  <si>
    <t>Bac Pro 2/2-C. G entreprise hippique</t>
  </si>
  <si>
    <t>Bac Pro 2/2-Serv pers territoires</t>
  </si>
  <si>
    <t>Bac Pro 2/2-Technicien expé animale</t>
  </si>
  <si>
    <t>BTSA 2/2-Dvpt anim terr ruraux</t>
  </si>
  <si>
    <t>Total 1er cycle</t>
  </si>
  <si>
    <t>Total 2ème cycle général et tec</t>
  </si>
  <si>
    <t>Total 2ème cycle professionnel</t>
  </si>
  <si>
    <t>UNREP</t>
  </si>
  <si>
    <t>CAP 2/2-Maintenance des matériels/Tracteurs et mat agri</t>
  </si>
  <si>
    <t>Bac Pro 2/2-Gestion Administration</t>
  </si>
  <si>
    <t>BTSA 1/2-Viticulture Oenologie</t>
  </si>
  <si>
    <t>BTSA 2/2-Viticulture Oenologie</t>
  </si>
  <si>
    <t>CAPA 1/2-Jardinier paysagiste</t>
  </si>
  <si>
    <t>CAPA 1/2-Maréchal ferrant</t>
  </si>
  <si>
    <t>CAPA 1/2-Métiers de l'agriculture</t>
  </si>
  <si>
    <t>CAPA 1/2-SAPVER</t>
  </si>
  <si>
    <t>BTS 1/2-Technico commercial</t>
  </si>
  <si>
    <t>Bac Techno 1/2-STL/Sces physiques chim labo</t>
  </si>
  <si>
    <t>Seconde Pro 1/1-Education nationale/Maintenance des matériels</t>
  </si>
  <si>
    <t>CAP 1/2-Maintenance des matériels/Matériels d'espaces verts</t>
  </si>
  <si>
    <t>CAPA 1/2-Palefrenier soigneur</t>
  </si>
  <si>
    <t>CAPA 2/2-Jardinier paysagiste</t>
  </si>
  <si>
    <t>CAPA 2/2-Maréchal ferrant</t>
  </si>
  <si>
    <t>CAPA 2/2-Métiers de l'agriculture</t>
  </si>
  <si>
    <t>CAPA 2/2-SAPVER</t>
  </si>
  <si>
    <t>BTS 2/2-Technico commercial</t>
  </si>
  <si>
    <t>4ème de l'EA</t>
  </si>
  <si>
    <t>3ème de l'EA</t>
  </si>
  <si>
    <t>Bac Techno 2/2-STL/Sces physiques chim labo</t>
  </si>
  <si>
    <t>CAP 2/2-Maintenance des matériels/Matériels d'espaces verts</t>
  </si>
  <si>
    <t>CAPA-CAP</t>
  </si>
  <si>
    <t>Total CAPA-CAP</t>
  </si>
  <si>
    <t xml:space="preserve">Bac Pro </t>
  </si>
  <si>
    <t xml:space="preserve">Total Bac Pro </t>
  </si>
  <si>
    <t>BTSA-BTS</t>
  </si>
  <si>
    <t>Total BTSA-BTS</t>
  </si>
  <si>
    <t>CPGE</t>
  </si>
  <si>
    <t>Total CPGE</t>
  </si>
  <si>
    <t>Seconde Pro 1/1-Alimentation Bio ind Labo</t>
  </si>
  <si>
    <t>Seconde Pro 1/1-Conseil vente</t>
  </si>
  <si>
    <t>Seconde Pro 1/1-Nature Jard Paysage Forêt</t>
  </si>
  <si>
    <t>Seconde Pro 1/1-Productions</t>
  </si>
  <si>
    <t>CAPA 1/2-Agriculture régions chaudes</t>
  </si>
  <si>
    <t>CAPA 1/2-Lad cavalier d'entrainement</t>
  </si>
  <si>
    <t>CAPA 1/2-Travaux forestiers</t>
  </si>
  <si>
    <t>CAPA 2/2-Agriculture régions chaudes</t>
  </si>
  <si>
    <t>CAPA 2/2-Lad cavalier d'entrainement</t>
  </si>
  <si>
    <t>CAPA 2/2-Travaux forestiers</t>
  </si>
  <si>
    <t>CAPA 2/2-Palefrenier soigneur</t>
  </si>
  <si>
    <t>Bac Pro 1/2-CGEA</t>
  </si>
  <si>
    <t>Bac Pro 1/2-CGEVV</t>
  </si>
  <si>
    <t>Bac Pro 2/2-CGEA</t>
  </si>
  <si>
    <t>Bac Pro 2/2-CGEVV</t>
  </si>
  <si>
    <t>CPGE 1/1-ATS Bio</t>
  </si>
  <si>
    <t>CPGE 1/1-ATS Paysage</t>
  </si>
  <si>
    <t>CPGE 1/2-BCPST</t>
  </si>
  <si>
    <t>CPGE 1/2-Technologie biologie</t>
  </si>
  <si>
    <t>CPGE 2/2-BCPST</t>
  </si>
  <si>
    <t>CPGE 2/2-Technologie biologie</t>
  </si>
  <si>
    <t>Sans affiliation</t>
  </si>
  <si>
    <t>Bac général</t>
  </si>
  <si>
    <t>Total Bac général</t>
  </si>
  <si>
    <t>Cycle orientation collège 1/2-Classe de 4ème de l'EA</t>
  </si>
  <si>
    <t>Cycle orientation collège 2/2-Classe de 3ème de l'EA</t>
  </si>
  <si>
    <t>Bac Techno 1/2-STAV (2019)</t>
  </si>
  <si>
    <t>Bac Techno 1/2-STL/Biochimie Biologie Biotec</t>
  </si>
  <si>
    <t>Bac général 1/2-Bac général</t>
  </si>
  <si>
    <t>Seconde Pro 1/1-Education nationale/Metiers Relation Client</t>
  </si>
  <si>
    <t>Bac Pro 1/2-Conduite prod horticoles</t>
  </si>
  <si>
    <t>Bac Pro 2/2-Vente</t>
  </si>
  <si>
    <t>BTS 1/2-Bioanalyses et contrôles</t>
  </si>
  <si>
    <t>BTS 1/2-Systèmes numériques/Informatique et réseaux</t>
  </si>
  <si>
    <t>Section</t>
  </si>
  <si>
    <t>Bac Techno 2/2-STL/Biochimie Biologie Biotec</t>
  </si>
  <si>
    <t>Bac général 2/2-Bac général</t>
  </si>
  <si>
    <t>Effectifs du public et du privé selon l'organisme d'affiliation</t>
  </si>
  <si>
    <t>Privé global</t>
  </si>
  <si>
    <t>Privé UNMFREO</t>
  </si>
  <si>
    <t>Privé CNEAP</t>
  </si>
  <si>
    <t>Privé UNREP</t>
  </si>
  <si>
    <t>Evolution nb</t>
  </si>
  <si>
    <t>Evolution %</t>
  </si>
  <si>
    <t>Remontées officielles avec Nouvelle-Calédonie et Wallis et Futuna</t>
  </si>
  <si>
    <t>2019-2020</t>
  </si>
  <si>
    <t>2020-2021</t>
  </si>
  <si>
    <t>2021-2022</t>
  </si>
  <si>
    <t>2022-2023</t>
  </si>
  <si>
    <t>2023-2024</t>
  </si>
  <si>
    <t>Bac Techno 2/2-STAV (2019)</t>
  </si>
  <si>
    <t>Seconde Pro 1/1-Education nationale/Assist gest org activités</t>
  </si>
  <si>
    <t>Seconde Pro 1/1-Education nationale/Gest pollut protect envir</t>
  </si>
  <si>
    <t>Seconde Pro 1/1-Education nationale/Métier Maint Mat Vehicule</t>
  </si>
  <si>
    <t>Seconde Pro 1/1-Education nationale/Pilote ligne propduction</t>
  </si>
  <si>
    <t>Seconde Pro 1/1-Education nationale/Technicien construct bois</t>
  </si>
  <si>
    <t>CAP 1/2-Chocolatier confiseur</t>
  </si>
  <si>
    <t>CAP 2/2-Chocolatier confiseur</t>
  </si>
  <si>
    <t>Bac Pro 1/2 - Gestion pollutions et protection environnement</t>
  </si>
  <si>
    <t>Bac Pro 1/2-Assist gest org activités</t>
  </si>
  <si>
    <t>Bac Pro 1/2-Conduite prod aquacoles</t>
  </si>
  <si>
    <t>Bac Pro 1/2-Métiers commerce et vente/Option A : Anim gest esp</t>
  </si>
  <si>
    <t>Bac Pro 1/2-Métiers commerce et vente/Option B : Prosp client</t>
  </si>
  <si>
    <t>Bac Pro 1/2-Métiers de l'accueil</t>
  </si>
  <si>
    <t>Bac Pro 1/2-Pilote ligne production</t>
  </si>
  <si>
    <t>Bac Pro 1/2-Serv pers anim territoire</t>
  </si>
  <si>
    <t>Bac Pro 1/2-TCVA alim et boissons</t>
  </si>
  <si>
    <t>Bac Pro 1/2-Tech cons vte univ jardin</t>
  </si>
  <si>
    <t>Bac Pro 1/2-Tech const bois</t>
  </si>
  <si>
    <t>Bac Pro 2/2-Assist gest org activités</t>
  </si>
  <si>
    <t>Bac Pro 2/2-Conduite prod horticoles</t>
  </si>
  <si>
    <t>Bac Pro 2/2-Métiers commerce et vente/Option A : Anim gest esp</t>
  </si>
  <si>
    <t>Bac Pro 2/2-Métiers commerce et vente/Option B : Prosp client</t>
  </si>
  <si>
    <t>Bac Pro 2/2-Métiers de l'accueil</t>
  </si>
  <si>
    <t>Bac Pro 2/2-Pilote ligne production</t>
  </si>
  <si>
    <t>Bac Pro 2/2-TCVA alim et boissons</t>
  </si>
  <si>
    <t>Bac Pro 2/2-Tech cons vte univ jardin</t>
  </si>
  <si>
    <t>BTS 1/2-Bioqualité</t>
  </si>
  <si>
    <t>BTS 1/2-Cons comm solution tech</t>
  </si>
  <si>
    <t>BTS 1/2-Eco sociale et familiale</t>
  </si>
  <si>
    <t>BTS 2/2-Bioanalyses et contrôles</t>
  </si>
  <si>
    <t>BTS 2/2-Bioqualité</t>
  </si>
  <si>
    <t>BTS 2/2-Cons comm solution tech</t>
  </si>
  <si>
    <t>BTS 2/2-Systèmes numériques/Informatique et réseaux</t>
  </si>
  <si>
    <t>BTSA 1/2 - Agronomie cultures durables</t>
  </si>
  <si>
    <t>BTSA 1/2 - ANABIOTEC2023</t>
  </si>
  <si>
    <t>BTSA 1/2 - BIOQUALIM / Aliments processus techno</t>
  </si>
  <si>
    <t>BTSA 1/2 - BIOQUALIM / Produits laitiers</t>
  </si>
  <si>
    <t>BTSA 1/2 - Métiers du végétal</t>
  </si>
  <si>
    <t>BTSA 1/2-Tech-commercial/Alimentation et boisson</t>
  </si>
  <si>
    <t>BTSA 1/2-Tech-commercial/Biens, services agri</t>
  </si>
  <si>
    <t>BTSA 1/2-Tech-commercial/Produits filière bois</t>
  </si>
  <si>
    <t>BTSA 1/2-Tech-commercial/Univ jardin anim comp</t>
  </si>
  <si>
    <t>BTSA 1/2-Tech-commercial/Vins, bières spiritueux</t>
  </si>
  <si>
    <t>BTSA 2/2-Tech-commercial/Alimentation et boisson</t>
  </si>
  <si>
    <t>BTSA 2/2-Tech-commercial/Biens, services agri</t>
  </si>
  <si>
    <t>BTSA 2/2-Tech-commercial/Produits filière bois</t>
  </si>
  <si>
    <t>BTSA 2/2-Tech-commercial/Univ jardin anim comp</t>
  </si>
  <si>
    <t>BTSA 2/2-Tech-commercial/Vins, bières spiritueux</t>
  </si>
  <si>
    <t>Effectifs</t>
  </si>
  <si>
    <t>Evolution % d'élèves</t>
  </si>
  <si>
    <t>2021/2020</t>
  </si>
  <si>
    <t>2022/2021</t>
  </si>
  <si>
    <t>2023/2022</t>
  </si>
  <si>
    <t>Secteur</t>
  </si>
  <si>
    <t>Organisme Affiliation</t>
  </si>
  <si>
    <t>Non concerné</t>
  </si>
  <si>
    <t>Total Public</t>
  </si>
  <si>
    <t>Sans objet</t>
  </si>
  <si>
    <t>Filière</t>
  </si>
  <si>
    <t>CAPa</t>
  </si>
  <si>
    <t>BPA (niveau V)</t>
  </si>
  <si>
    <t>Bac Pro agricole</t>
  </si>
  <si>
    <t>BP (agricole niveau IV)</t>
  </si>
  <si>
    <t>BTSA</t>
  </si>
  <si>
    <t>CSA (niveau V à III)</t>
  </si>
  <si>
    <t>Niveau</t>
  </si>
  <si>
    <t>Niveau CAPa</t>
  </si>
  <si>
    <t>Niveau Bac Pro</t>
  </si>
  <si>
    <t>Niveau BTSA</t>
  </si>
  <si>
    <t>Région</t>
  </si>
  <si>
    <t>Auvergne-Rhône-Alpes</t>
  </si>
  <si>
    <t>Bourgogne-Franche-Comté</t>
  </si>
  <si>
    <t>Bretagne</t>
  </si>
  <si>
    <t>Centre-Val de Loire</t>
  </si>
  <si>
    <t>Corse</t>
  </si>
  <si>
    <t>Grand Est</t>
  </si>
  <si>
    <t>Guadeloupe</t>
  </si>
  <si>
    <t>Guyane</t>
  </si>
  <si>
    <t>Hauts-de-France</t>
  </si>
  <si>
    <t>Île-de-France</t>
  </si>
  <si>
    <t>La Réunion</t>
  </si>
  <si>
    <t>Martinique</t>
  </si>
  <si>
    <t>Mayotte</t>
  </si>
  <si>
    <t>Normandie</t>
  </si>
  <si>
    <t>Nouvelle-Aquitaine</t>
  </si>
  <si>
    <t>Occitanie</t>
  </si>
  <si>
    <t>Pays de la Loire</t>
  </si>
  <si>
    <t>Provence-Alpes-Côte d'Azur</t>
  </si>
  <si>
    <t>Total Auvergne-Rhône-Alpes</t>
  </si>
  <si>
    <t>Total Bourgogne-Franche-Comté</t>
  </si>
  <si>
    <t>Total Bretagne</t>
  </si>
  <si>
    <t>Total Centre-Val de Loire</t>
  </si>
  <si>
    <t>Total Corse</t>
  </si>
  <si>
    <t>Total Grand Est</t>
  </si>
  <si>
    <t>Total Guadeloupe</t>
  </si>
  <si>
    <t>Total Guyane</t>
  </si>
  <si>
    <t>Total Hauts-de-France</t>
  </si>
  <si>
    <t>Total Île-de-France</t>
  </si>
  <si>
    <t>Total La Réunion</t>
  </si>
  <si>
    <t>Total Martinique</t>
  </si>
  <si>
    <t>Total Mayotte</t>
  </si>
  <si>
    <t>Total Normandie</t>
  </si>
  <si>
    <t>Total Nouvelle-Aquitaine</t>
  </si>
  <si>
    <t>Total Occitanie</t>
  </si>
  <si>
    <t>Total Pays de la Loire</t>
  </si>
  <si>
    <t>Total Provence-Alpes-Côte d'Azur</t>
  </si>
  <si>
    <t>Formation</t>
  </si>
  <si>
    <t>CAPA -Agriculture régions chaudes</t>
  </si>
  <si>
    <t>CAPA -Jardinier paysagiste</t>
  </si>
  <si>
    <t>CAPA -Lad cavalier d'entrainement</t>
  </si>
  <si>
    <t>CAPA -Maréchal ferrant</t>
  </si>
  <si>
    <t>CAPA -Métiers de l'agriculture</t>
  </si>
  <si>
    <t>CAPA -Opérateur en IA/Conduite de machines</t>
  </si>
  <si>
    <t>CAPA -Opérateur en IA/Transfo prod alimentaires</t>
  </si>
  <si>
    <t>CAPA -Palefrenier soigneur</t>
  </si>
  <si>
    <t>CAPA -SAPVER</t>
  </si>
  <si>
    <t>CAPA -Travaux forestiers</t>
  </si>
  <si>
    <t>Total Certificat d'Aptitude Professionnelle Agricole</t>
  </si>
  <si>
    <t>Brevet Professionnel Agricole</t>
  </si>
  <si>
    <t>BPA -Transf. alimentaires/Transf de produits alim</t>
  </si>
  <si>
    <t>BPA -Transf. alimentaires/Transf des viandes</t>
  </si>
  <si>
    <t>BPA -Transf. alimentaires/Transf du lait</t>
  </si>
  <si>
    <t>BPA -Trav cond entr engins agr/Cond entr engins de la PA</t>
  </si>
  <si>
    <t>BPA -Trav élevage canin félin</t>
  </si>
  <si>
    <t>BPA -Travaux aménag paysagers/Trav création entretien</t>
  </si>
  <si>
    <t>BPA -Travaux forestiers/Cond machines forestières</t>
  </si>
  <si>
    <t>BPA -Travaux forestiers/Travaux de bûcheronnage</t>
  </si>
  <si>
    <t>BPA -Travaux forestiers/Travaux de sylviculture</t>
  </si>
  <si>
    <t>BPA -Travaux prod animale/Elevage de ruminants</t>
  </si>
  <si>
    <t>BPA -Travaux prod animale/Elevage porc ou volaille</t>
  </si>
  <si>
    <t>BPA -Travaux prod animale/Polyculture-élevage</t>
  </si>
  <si>
    <t>BPA -Travaux prod horticoles/Arboriculture fruitière</t>
  </si>
  <si>
    <t>BPA -Travaux prod horticoles/Horti ornementale légum</t>
  </si>
  <si>
    <t>BPA -Travaux vigne et vin/Travaux de la cave</t>
  </si>
  <si>
    <t>BPA -Travaux vigne et vin/Travaux de la vigne</t>
  </si>
  <si>
    <t>Total Brevet Professionnel Agricole</t>
  </si>
  <si>
    <t>Bac Pro -Agroéquipement</t>
  </si>
  <si>
    <t>Bac Pro -Aménagements paysagers</t>
  </si>
  <si>
    <t>Bac Pro -C. G entreprise hippique</t>
  </si>
  <si>
    <t>Bac Pro -C.G.entr sect canin félin</t>
  </si>
  <si>
    <t>Bac Pro -CGEA</t>
  </si>
  <si>
    <t>Bac Pro -CGEVV</t>
  </si>
  <si>
    <t>Bac Pro -Conduite prod aquacoles</t>
  </si>
  <si>
    <t>Bac Pro -Conduite prod horticoles</t>
  </si>
  <si>
    <t>Bac Pro -Forêt</t>
  </si>
  <si>
    <t>Bac Pro -GMNF</t>
  </si>
  <si>
    <t>Bac Pro -Labo contrôle qualité</t>
  </si>
  <si>
    <t>Bac Pro -Productions aquacoles</t>
  </si>
  <si>
    <t>Bac Pro -TCVA alim et boissons</t>
  </si>
  <si>
    <t>Bac Pro -Tech cons vte univ jardin</t>
  </si>
  <si>
    <t>Bac Pro -Tech conseil vente alim./Prod alimentaires</t>
  </si>
  <si>
    <t>Bac Pro -Tech conseil vente alim./Vins et spiritueux</t>
  </si>
  <si>
    <t>Bac Pro -Tech const bois</t>
  </si>
  <si>
    <t>Bac Pro -Tech-conseil vente animal</t>
  </si>
  <si>
    <t>Bac Pro -Technicien expé animale</t>
  </si>
  <si>
    <t>Total Baccalauréat Professionnel</t>
  </si>
  <si>
    <t>Brevet Professionnel</t>
  </si>
  <si>
    <t>BP  - Conduite de machines agricoles</t>
  </si>
  <si>
    <t>BP  - Resp chantiers bûcheronnage manuel et sylviculture</t>
  </si>
  <si>
    <t>BP -Agroeq, cond maint mat</t>
  </si>
  <si>
    <t>BP -Aménagements paysagers</t>
  </si>
  <si>
    <t>BP -Educateur canin</t>
  </si>
  <si>
    <t>BP -Industries alimentaires</t>
  </si>
  <si>
    <t>BP -Resp atelier prod horti</t>
  </si>
  <si>
    <t>BP -Resp chantiers forestiers</t>
  </si>
  <si>
    <t>BP -Resp Entrep Hippique</t>
  </si>
  <si>
    <t>BP -Resp Entreprise agricole</t>
  </si>
  <si>
    <t>BP -Resp prod leg fruits flo</t>
  </si>
  <si>
    <t>BP -Resp.exploit. aquacole</t>
  </si>
  <si>
    <t>BP -Tech animal unité d'expé</t>
  </si>
  <si>
    <t>Total Brevet Professionnel</t>
  </si>
  <si>
    <t>Brevet de Technicien Supérieur Agricole</t>
  </si>
  <si>
    <t>BTSA  - Agronomie cultures durables</t>
  </si>
  <si>
    <t>BTSA  - ANABIOTEC2023</t>
  </si>
  <si>
    <t>BTSA  - BIOQUALIM / Aliments processus techno</t>
  </si>
  <si>
    <t>BTSA  - BIOQUALIM / Produits laitiers</t>
  </si>
  <si>
    <t>BTSA  - Métiers du végétal</t>
  </si>
  <si>
    <t>BTSA -ACSE</t>
  </si>
  <si>
    <t>BTSA -Agronomie-prod. végétales</t>
  </si>
  <si>
    <t>BTSA -Aménagements paysagers</t>
  </si>
  <si>
    <t>BTSA -ANABIOTEC</t>
  </si>
  <si>
    <t>BTSA -Aquaculture</t>
  </si>
  <si>
    <t>BTSA -D.A.R.C.</t>
  </si>
  <si>
    <t>BTSA -Dvpt anim terr ruraux</t>
  </si>
  <si>
    <t>BTSA -GEMEAU</t>
  </si>
  <si>
    <t>BTSA -Génie équipements agri.</t>
  </si>
  <si>
    <t>BTSA -Gestion forestière</t>
  </si>
  <si>
    <t>BTSA -GPN</t>
  </si>
  <si>
    <t>BTSA -Production horticole</t>
  </si>
  <si>
    <t>BTSA -Productions animales</t>
  </si>
  <si>
    <t>BTSA -STA/Alim et processus techno</t>
  </si>
  <si>
    <t>BTSA -STA/Produits céréaliers</t>
  </si>
  <si>
    <t>BTSA -STA/Produits laitiers</t>
  </si>
  <si>
    <t>BTSA -STA/Viandes et prod pêche</t>
  </si>
  <si>
    <t>BTSA -Tech-commercial/Alimentation et boisson</t>
  </si>
  <si>
    <t>BTSA -Tech-commercial/Biens, services agri</t>
  </si>
  <si>
    <t>BTSA -Tech-commercial/Produits filière bois</t>
  </si>
  <si>
    <t>BTSA -Tech-commercial/Univ jardin anim comp</t>
  </si>
  <si>
    <t>BTSA -Tech-commercial/Vins, bières spiritueux</t>
  </si>
  <si>
    <t>BTSA -Technico-commercial</t>
  </si>
  <si>
    <t>BTSA -Viticulture oenologie</t>
  </si>
  <si>
    <t>Total Brevet de Technicien Supérieur Agricole</t>
  </si>
  <si>
    <t>Certificat de Spécialisation</t>
  </si>
  <si>
    <t>CS -Agent collecte approv.</t>
  </si>
  <si>
    <t>CS -Apiculture</t>
  </si>
  <si>
    <t>CS -Arboriste élagueur</t>
  </si>
  <si>
    <t>CS -Arrosage automatique EVSS</t>
  </si>
  <si>
    <t>CS -Arrosage intégré</t>
  </si>
  <si>
    <t>CS -Coll. concept. paysagiste</t>
  </si>
  <si>
    <t>CS -Commercialisation bétail</t>
  </si>
  <si>
    <t>CS -Commercialisation vins</t>
  </si>
  <si>
    <t>CS -Cond élev avic et comm</t>
  </si>
  <si>
    <t>CS -Cond élev ovin viande</t>
  </si>
  <si>
    <t>CS -Cond elevage bovin lait</t>
  </si>
  <si>
    <t>CS -Cond élevage bovin viande</t>
  </si>
  <si>
    <t>CS -Cond élevage caprin</t>
  </si>
  <si>
    <t>CS -Cond élevage porcin</t>
  </si>
  <si>
    <t>CS -Cond prod agri bio et com</t>
  </si>
  <si>
    <t>CS -Cond prod agri bio transf</t>
  </si>
  <si>
    <t>CS -Cond prod plante parfum</t>
  </si>
  <si>
    <t>CS -Conduite élevage porcin</t>
  </si>
  <si>
    <t>CS -Conduite prod maraichères</t>
  </si>
  <si>
    <t>CS -Construct paysagères2021</t>
  </si>
  <si>
    <t>CS -Construct paysagères2022</t>
  </si>
  <si>
    <t>CS -Constructions paysagères</t>
  </si>
  <si>
    <t>CS -Education travail équidés</t>
  </si>
  <si>
    <t>CS -Gestion arbres ornement</t>
  </si>
  <si>
    <t>CS -Jardinier golf entret sol</t>
  </si>
  <si>
    <t>CS -Maint terrains sport</t>
  </si>
  <si>
    <t>CS -Pilote mach bûcheronnage</t>
  </si>
  <si>
    <t>CS -Prod et com produits ferm</t>
  </si>
  <si>
    <t>CS -Production cidricole</t>
  </si>
  <si>
    <t>CS -Resp tech-com agro-équip.</t>
  </si>
  <si>
    <t>CS -Resp tech-com agrofournit</t>
  </si>
  <si>
    <t>CS -Resp unité méthanisat agr</t>
  </si>
  <si>
    <t>CS -Restauration collective</t>
  </si>
  <si>
    <t>CS -Sols sportifs engazonnés</t>
  </si>
  <si>
    <t>CS -Techn cons compta gestion</t>
  </si>
  <si>
    <t>CS -Techn cons pro lait ovine</t>
  </si>
  <si>
    <t>CS -Techn conseil prod lait</t>
  </si>
  <si>
    <t>CS -Techn spéc transfo lait</t>
  </si>
  <si>
    <t>CS -Technicien cynégétique</t>
  </si>
  <si>
    <t>CS -Technicien de cave</t>
  </si>
  <si>
    <t>CS -Tourisme accueil animat.</t>
  </si>
  <si>
    <t>CS -Tracteurs machines agri.</t>
  </si>
  <si>
    <t>CS -Transf comm prod fermiers</t>
  </si>
  <si>
    <t>CS -Transformation prod carné</t>
  </si>
  <si>
    <t>CS -Trav mécanisés génie éco</t>
  </si>
  <si>
    <t>Total Certificat de Spécialisation</t>
  </si>
  <si>
    <t>Sources: PBI</t>
  </si>
  <si>
    <t>Ensemble (public + privé)</t>
  </si>
  <si>
    <t>Evol.</t>
  </si>
  <si>
    <t>Nota :</t>
  </si>
  <si>
    <t>- Les tableaux 1 à 4 sont "chaînés" selon un degré de détail croissant</t>
  </si>
  <si>
    <t>Données présentées successivement : public, privé, privé CNEAP, privé UNREP, privé UNMFREO</t>
  </si>
  <si>
    <t>Données présentées successivement : ensemble, public, privé, privé CNEAP, privé UNREP, privé UNMFREO</t>
  </si>
  <si>
    <t>Voie scolaire</t>
  </si>
  <si>
    <t>Apprentissage</t>
  </si>
  <si>
    <t>Sans affiliation / sans objet</t>
  </si>
  <si>
    <t>Ensemble EAT</t>
  </si>
  <si>
    <t>BPA</t>
  </si>
  <si>
    <t>BP</t>
  </si>
  <si>
    <r>
      <t>Sommaire</t>
    </r>
    <r>
      <rPr>
        <sz val="11"/>
        <rFont val="Arial"/>
        <family val="2"/>
      </rPr>
      <t xml:space="preserve"> :</t>
    </r>
  </si>
  <si>
    <t xml:space="preserve"> </t>
  </si>
  <si>
    <t>Filières G&amp;T</t>
  </si>
  <si>
    <t>Collège</t>
  </si>
  <si>
    <t>Lycée G&amp;T</t>
  </si>
  <si>
    <t>Filières pro</t>
  </si>
  <si>
    <t>Seconde pro</t>
  </si>
  <si>
    <t>Aménagement</t>
  </si>
  <si>
    <t>Hippisme</t>
  </si>
  <si>
    <t>Services</t>
  </si>
  <si>
    <t>Sous-total "Filières G&amp;T"</t>
  </si>
  <si>
    <t>Sous-total "Filières pro"</t>
  </si>
  <si>
    <t>Autres</t>
  </si>
  <si>
    <t>Sous-total "Autres"</t>
  </si>
  <si>
    <t>Année scolaire</t>
  </si>
  <si>
    <t>Total</t>
  </si>
  <si>
    <t>2012-2013</t>
  </si>
  <si>
    <t>2013-2014</t>
  </si>
  <si>
    <t>2014-2015</t>
  </si>
  <si>
    <t>2015-2016</t>
  </si>
  <si>
    <t>2016-2017</t>
  </si>
  <si>
    <t>2017-2018</t>
  </si>
  <si>
    <t>2018-2019</t>
  </si>
  <si>
    <t>2020-2021*</t>
  </si>
  <si>
    <t>Champs : élèves et apprentis de l'enseignement agricole technique. La rentrée scolaire se déroulant en février N à Wallis-et-Futuna et en Nouvelle Calédonie, les effectifs correspondant sont intégrés à ceux de l'année scolaire N/N+1.</t>
  </si>
  <si>
    <t>* en 2020-2021, le secteur d'enseignement n'a pas été renseigné pour 22 apprentis qui ont été par défaut intégrés dans le public.</t>
  </si>
  <si>
    <t>Sous-total</t>
  </si>
  <si>
    <t>Evol. / N-1</t>
  </si>
  <si>
    <t>Evolution des effectifs globaux de l'enseignement agricole technique</t>
  </si>
  <si>
    <t>2 - Effectifs de la voie scolaire par affiliations et types de contrat</t>
  </si>
  <si>
    <t>3 - Effectifs de la voie scolaire par cycles et par filières</t>
  </si>
  <si>
    <t>4 - Effectifs de la voie scolaire par classes</t>
  </si>
  <si>
    <t>5 - Effectifs de la voie scolaire par sections</t>
  </si>
  <si>
    <t>5bis - Effectifs de la voie scolaire par sections et secteurs</t>
  </si>
  <si>
    <t>Enseignement agricole technique</t>
  </si>
  <si>
    <t>Enseignement supérieur agricole</t>
  </si>
  <si>
    <t>Elèves et étudiants</t>
  </si>
  <si>
    <t>Apprentis</t>
  </si>
  <si>
    <t>Etudiants</t>
  </si>
  <si>
    <t>ENSEIGNEMENT AGRICOLE</t>
  </si>
  <si>
    <t>Elèves, étudiants et apprentis de l'enseignement agricole de la 4e au doctorat</t>
  </si>
  <si>
    <r>
      <rPr>
        <i/>
        <u/>
        <sz val="8"/>
        <rFont val="Arial"/>
        <family val="2"/>
      </rPr>
      <t>EAT</t>
    </r>
    <r>
      <rPr>
        <i/>
        <sz val="8"/>
        <rFont val="Arial"/>
        <family val="2"/>
      </rPr>
      <t xml:space="preserve"> : </t>
    </r>
  </si>
  <si>
    <t>Ingénieurs</t>
  </si>
  <si>
    <t>Vétérinaires</t>
  </si>
  <si>
    <t>Paysagistes</t>
  </si>
  <si>
    <t>Evolution / N-1</t>
  </si>
  <si>
    <t xml:space="preserve">Nota : </t>
  </si>
  <si>
    <t>Etudiants ingénieurs et paysagistes : dont prépa</t>
  </si>
  <si>
    <t>Ensemble</t>
  </si>
  <si>
    <t>CPGE-EA</t>
  </si>
  <si>
    <t>Par famille de l'enseignement agricole</t>
  </si>
  <si>
    <t>Par champ professionnel</t>
  </si>
  <si>
    <t>Diplômes EN</t>
  </si>
  <si>
    <t>Classe de 4e</t>
  </si>
  <si>
    <t>Classe de 3e</t>
  </si>
  <si>
    <r>
      <t xml:space="preserve">Certificats de spécialisation </t>
    </r>
    <r>
      <rPr>
        <sz val="10"/>
        <rFont val="Arial"/>
        <family val="2"/>
      </rPr>
      <t>(niveau V à III)</t>
    </r>
  </si>
  <si>
    <t>EA</t>
  </si>
  <si>
    <t>EAT</t>
  </si>
  <si>
    <t>ESA</t>
  </si>
  <si>
    <t>Nb</t>
  </si>
  <si>
    <t>Certificat d'Aptitude Professionnelle Agricole</t>
  </si>
  <si>
    <t>BP  - Resp chantiers bûcheronnage manuel et débardage</t>
  </si>
  <si>
    <t>Par voie</t>
  </si>
  <si>
    <t>Fiilière</t>
  </si>
  <si>
    <t>Cursus de référence</t>
  </si>
  <si>
    <t>Cursus de
référence</t>
  </si>
  <si>
    <t>Apprentis ingénieurs : inclus les contrats de professionalisation</t>
  </si>
  <si>
    <t>Hors ENSFEA et IAMM.</t>
  </si>
  <si>
    <t>Nota : hors césures.</t>
  </si>
  <si>
    <t>Evolution des effectifs globaux de l'enseignement agricole, de la 4e au doctorat</t>
  </si>
  <si>
    <t>Evolution sur 5 ans</t>
  </si>
  <si>
    <t>Evolution sur 10 ans</t>
  </si>
  <si>
    <r>
      <rPr>
        <b/>
        <sz val="11"/>
        <rFont val="Arial"/>
        <family val="2"/>
      </rPr>
      <t>Evolution des effectifs d'étudiants et apprentis de l'enseignement supérieur</t>
    </r>
    <r>
      <rPr>
        <sz val="11"/>
        <rFont val="Arial"/>
        <family val="2"/>
      </rPr>
      <t xml:space="preserve"> (cursus de référence ; hors IAMM et ENSFEA)</t>
    </r>
  </si>
  <si>
    <t>Cursus de référence ; hors césure.</t>
  </si>
  <si>
    <r>
      <rPr>
        <b/>
        <sz val="11"/>
        <rFont val="Arial"/>
        <family val="2"/>
      </rPr>
      <t>Evolution des effectifs de l'enseignement supérieur agricole</t>
    </r>
    <r>
      <rPr>
        <sz val="11"/>
        <rFont val="Arial"/>
        <family val="2"/>
      </rPr>
      <t xml:space="preserve"> (cursus de référence ; hors IAMM et ENSFEA)</t>
    </r>
  </si>
  <si>
    <t>Par région</t>
  </si>
  <si>
    <t>Effectifs par région par affiliation et types de contrat</t>
  </si>
  <si>
    <t>Nouvelle Calédonie</t>
  </si>
  <si>
    <t>Polynésie Française</t>
  </si>
  <si>
    <t>Wallis et Futuna</t>
  </si>
  <si>
    <t>Total Nouvelle Calédonie</t>
  </si>
  <si>
    <t>Total Polynésie Française</t>
  </si>
  <si>
    <t>Total Wallis et Futuna</t>
  </si>
  <si>
    <t>Affiliation</t>
  </si>
  <si>
    <t>Effectifs du privé selon le type de contrat par région</t>
  </si>
  <si>
    <t>Ry. Approprié</t>
  </si>
  <si>
    <t>Type Contrat</t>
  </si>
  <si>
    <t>CAPA/CAP</t>
  </si>
  <si>
    <t>BTSA/BTS</t>
  </si>
  <si>
    <t>Cycle Formation</t>
  </si>
  <si>
    <t>Les effectifs public et privé par région, cycle et filière de formation</t>
  </si>
  <si>
    <t>Enseignement supérieur agricole : enseignement supérieur long, cursus de référence, hors césures.</t>
  </si>
  <si>
    <t>A compter de 2023-2024, ce document présente l'ensemble des effectifs de l'enseignement agricole : il inclut désormais les apprentis de l'enseignement technique et les effectifs de l'enseignement supérieur. Afin de présenter l'ensemble des effectifs de la voie scolaire de l'enseignement technique, les élèves de Wallis-et-Futuna et de Nouvelle-Calédonie sont désormais également intégrés (effectifs de la rentrée de mars N intégrés à la vue nationale de l'année scolaire N/N+1.</t>
  </si>
  <si>
    <t>0 - SYNTHÈSE DES EFFECTIFS DE L'ENSEIGNEMENT AGRICOLE (élèves, étudiants et apprentis)</t>
  </si>
  <si>
    <t>1 - Effectifs de l'enseignement agricole technique, de la 4e au BTSA (élèves et apprentis)</t>
  </si>
  <si>
    <t>Sources : DeciEA élèves pour les élèves et étudiants ; SIFA pour les apprentis jusqu'en 2020-2021 et PBI à partir de 2021-2022.</t>
  </si>
  <si>
    <t xml:space="preserve">- Apprentissage : Décompte des apprentis qui suivent une formation de l'EAT (= dont le ministère chargé de l'agriculture est certificateur) dans un établissement de l'EAT </t>
  </si>
  <si>
    <t>- Applications informatiques source des données : DeciEA et PBI à partir des données saisies par les établissements dans Fregata</t>
  </si>
  <si>
    <t xml:space="preserve"> - Par commodité, l'intitulé de l'année scolaire "N/N+1" est désigné par l'intitulé "N".</t>
  </si>
  <si>
    <t>Part des effectifs</t>
  </si>
  <si>
    <t>Voie pro uniq.</t>
  </si>
  <si>
    <t>Par filière</t>
  </si>
  <si>
    <t>Total 2ème cycle général et technologique</t>
  </si>
  <si>
    <t>2ème cycle général et technologique</t>
  </si>
  <si>
    <t>Effectifs de l'enseignement agricole 2024-2025</t>
  </si>
  <si>
    <t>- Voie scolaire : Remontée officielle d'octobre 2024 (métropole et DROM) et remontée décalée de mars 2024 (Wallis-et-Futuna et Nouvelle-Calédonie)</t>
  </si>
  <si>
    <t>2024-2025</t>
  </si>
  <si>
    <t>2024</t>
  </si>
  <si>
    <t>2023</t>
  </si>
  <si>
    <t>2024/2023</t>
  </si>
  <si>
    <t>Total Cycle orientation collège</t>
  </si>
  <si>
    <t>Total Cycle détermination lycée</t>
  </si>
  <si>
    <t>CAP</t>
  </si>
  <si>
    <t>CAP 1/2 - Chocolaterie confiserie</t>
  </si>
  <si>
    <t>CAP 1/2-Accompagant éducatif PE</t>
  </si>
  <si>
    <t>Total CAP</t>
  </si>
  <si>
    <t>CAPA</t>
  </si>
  <si>
    <t>Total CAPA</t>
  </si>
  <si>
    <t>Bac Pro 1/2 - Cond act élevage hébergt secteur canin félin</t>
  </si>
  <si>
    <t>Bac Pro 1/2 - Maintenance des matériels / Option C :  Espaces verts</t>
  </si>
  <si>
    <t>Bac Pro 1/2 - PIPAC</t>
  </si>
  <si>
    <t>Bac Pro 2/2 - Gestion pollutions et protection environnement</t>
  </si>
  <si>
    <t>Bac Pro 2/2-Conduite prod aquacoles</t>
  </si>
  <si>
    <t>Bac Pro 2/2-Serv pers anim territoire</t>
  </si>
  <si>
    <t>Bac Pro 2/2-Tech const bois</t>
  </si>
  <si>
    <t>Total Bac Pro</t>
  </si>
  <si>
    <t>BTS</t>
  </si>
  <si>
    <t>BTS 1/2 - Bioanalyses en laboratoire de contrôle</t>
  </si>
  <si>
    <t>BTS 1/2 - CIEL / Option A : Informatique et réseaux</t>
  </si>
  <si>
    <t>BTS 2/2-Eco sociale et familiale</t>
  </si>
  <si>
    <t>Total BTS</t>
  </si>
  <si>
    <t>BTSA 1/1-Tech-commercial/Produits filière bois</t>
  </si>
  <si>
    <t>BTSA 2/2 - Agronomie cultures durables</t>
  </si>
  <si>
    <t>BTSA 2/2 - ANABIOTEC2023</t>
  </si>
  <si>
    <t>BTSA 2/2 - BIOQUALIM / Aliments processus techno</t>
  </si>
  <si>
    <t>BTSA 2/2 - BIOQUALIM / Produits laitiers</t>
  </si>
  <si>
    <t>BTSA 2/2 - Métiers du végétal</t>
  </si>
  <si>
    <t>Total BTSA</t>
  </si>
  <si>
    <t>CPGE 1/1 - Agro Véto post BTSA et BTS</t>
  </si>
  <si>
    <t>Apprentis : les effectifs de l'enseignement supérieur agricole comprennent les contrats de professionnalisation</t>
  </si>
  <si>
    <t>Champ: Apprentis inscrits validés présents au 31 décembre 2023 et 2024 dans les établissements de l'enseignement agricole technique et du supérieur court (jusqu'au BTSA et hors titres) suivant une formation agricole</t>
  </si>
  <si>
    <t>Données consolidées au 01/02/2025</t>
  </si>
  <si>
    <t>Les effectifs apprentis suivant une formation agricole (hors titre) par secteur en 2023 et 2024  jusqu'au niveau BTSA</t>
  </si>
  <si>
    <t>Les effectifs apprentis suivant une formation agricole (hors titre) par secteur et affiliation en 2023 et 2024  jusqu'au niveau BTSA</t>
  </si>
  <si>
    <t>Les effectifs apprentis suivant une formation agricole (hors titre) par filière en 2023 et 2024 jusqu'au niveau BTSA</t>
  </si>
  <si>
    <t>Les effectifs apprentis suivant une formation agricole (hors titre) par niveau en 2023 et 2024 jusqu'au niveau BTSA</t>
  </si>
  <si>
    <t>Les effectifs apprentis suivant une formation agricole (hors titre) par région en 2023 et 2024 jusqu'au niveau BTSA</t>
  </si>
  <si>
    <t>Les effectifs apprentis suivant une formation agricole (hors titre) par filière et formation en 2023 et 2024 dans les établissements de l'EAT jusqu'au niveau BTSA</t>
  </si>
  <si>
    <t>BPA - Bûcheron</t>
  </si>
  <si>
    <t>BPA - Ouvrier spécialisé en paysage</t>
  </si>
  <si>
    <t>Bac Pro - Cond act élevage hébergt secteur canin félin</t>
  </si>
  <si>
    <t>Bac Pro -Serv pers anim territoire (et en 2023 Bac Pro -Serv pers territoires)</t>
  </si>
  <si>
    <t>Baccalauréat Professionnel (Bac Pro et Seconde Pro)</t>
  </si>
  <si>
    <t>BP - Cond de ligne de production alimentaire</t>
  </si>
  <si>
    <t>CS -Hydraulique agricole</t>
  </si>
  <si>
    <t>CS -Pilotage machines agr trav mécanisés hte tech</t>
  </si>
  <si>
    <t>Production agricole</t>
  </si>
  <si>
    <t>Transformation agroalimentaire</t>
  </si>
  <si>
    <t>…dont</t>
  </si>
  <si>
    <t>Effectifs du public et du privé selon l'organisme d'affiliation (sans classes passerelle)*</t>
  </si>
  <si>
    <t>*L’évolution entre 2024 et 2023 est observée sur les effectifs hors classes passerelles post BTSA-BTS et classes préparatoires aux grandes écoles (CPGE) de façon à comparer les deux années sur des bases équivalentes suite au changement de modalité lié à la mise en place des classes passerelles</t>
  </si>
  <si>
    <t>Variation N-1/N</t>
  </si>
  <si>
    <t>3bis - Effectifs de la voie scolaire par niveau</t>
  </si>
  <si>
    <t>Source: DeciEA 2024-2025 (N-1 pour Wallis et Futuna et Nouvelle Calédonie)</t>
  </si>
  <si>
    <t>ENSEMBLE - Effectifs élèves 2023 avec les effectifs définitifs 2024 par niveau</t>
  </si>
  <si>
    <t>Evolution</t>
  </si>
  <si>
    <t>Niveau collège</t>
  </si>
  <si>
    <t>Seconde GT</t>
  </si>
  <si>
    <r>
      <t xml:space="preserve">Niveau Bac GT
</t>
    </r>
    <r>
      <rPr>
        <i/>
        <sz val="10"/>
        <color theme="1"/>
        <rFont val="Arial"/>
        <family val="2"/>
      </rPr>
      <t>(2nde GT + Bac GT)</t>
    </r>
  </si>
  <si>
    <r>
      <t xml:space="preserve">Niveau Bac Pro
</t>
    </r>
    <r>
      <rPr>
        <i/>
        <sz val="10"/>
        <color theme="1"/>
        <rFont val="Arial"/>
        <family val="2"/>
      </rPr>
      <t>(2nde Pro + Bac Pro)</t>
    </r>
  </si>
  <si>
    <r>
      <t xml:space="preserve">Niveau BTSA
</t>
    </r>
    <r>
      <rPr>
        <i/>
        <sz val="10"/>
        <color theme="1"/>
        <rFont val="Arial"/>
        <family val="2"/>
      </rPr>
      <t>(hors CPGE)</t>
    </r>
  </si>
  <si>
    <t>Effectifs élèves 2023 avec les effectifs définitifs 2024 par secteur</t>
  </si>
  <si>
    <t>Part du public</t>
  </si>
  <si>
    <t>Part du privé</t>
  </si>
  <si>
    <t>Effectifs élèves 2023 avec les effectifs définitifs 2024 par famille</t>
  </si>
  <si>
    <t>Part du CNEAP dans le privé</t>
  </si>
  <si>
    <t>Part du CNEAP dans l'EA total</t>
  </si>
  <si>
    <t>Part de l'UNMFREO dans le privé</t>
  </si>
  <si>
    <t>Part de l'UNMFREO dans l'EA total</t>
  </si>
  <si>
    <t>Part de l'UNREP dans le privé</t>
  </si>
  <si>
    <t>Part de l'UNREP dans l'EA total</t>
  </si>
  <si>
    <t>Part des non affiliés dans le privé</t>
  </si>
  <si>
    <t>Part des non affiliés dans l'EA total</t>
  </si>
  <si>
    <t>Par niveau</t>
  </si>
  <si>
    <t>CS</t>
  </si>
  <si>
    <t>Niveau CAPa (CAP, CAPA, BPA)</t>
  </si>
  <si>
    <r>
      <t xml:space="preserve">Niveau Bac Pro
</t>
    </r>
    <r>
      <rPr>
        <i/>
        <sz val="10"/>
        <color theme="1"/>
        <rFont val="Arial"/>
        <family val="2"/>
      </rPr>
      <t>(2nde Pro + Bac Pro + BP)</t>
    </r>
  </si>
  <si>
    <t>Ensemble public + privé</t>
  </si>
  <si>
    <t>Privé Sans affiliation</t>
  </si>
  <si>
    <t>Privé Sans objet</t>
  </si>
  <si>
    <t>Les effectifs apprentis suivant une formation agricole (hors titre) par région, par secteur et affiliation en 2023 et 2024 dans les établissements de l'EAT jusqu'au niveau BTSA</t>
  </si>
  <si>
    <t>6 - Effectifs d'apprentis - Par famille et par région</t>
  </si>
  <si>
    <t>7 - Effectifs d'apprentis - Par filière et par niveau</t>
  </si>
  <si>
    <t>8 - Effectifs d'apprentis - Par formation</t>
  </si>
  <si>
    <t>9 - Effectifs de l'enseignement supérieur agricole (étudiants et apprentis en cursus de référence)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</si>
</sst>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%"/>
    <numFmt numFmtId="165" formatCode="_-* #,##0.00\ _€_-;\-* #,##0.00\ _€_-;_-* &quot;-&quot;??\ _€_-;_-@_-"/>
  </numFmts>
  <fonts count="41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i/>
      <sz val="12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u/>
      <sz val="11"/>
      <name val="Arial"/>
      <family val="2"/>
    </font>
    <font>
      <b/>
      <sz val="11"/>
      <color theme="1"/>
      <name val="Calibri"/>
      <family val="2"/>
      <scheme val="minor"/>
    </font>
    <font>
      <b/>
      <sz val="8"/>
      <color theme="0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b/>
      <sz val="12"/>
      <color rgb="FFFF0000"/>
      <name val="Arial"/>
      <family val="2"/>
    </font>
    <font>
      <i/>
      <sz val="9"/>
      <color theme="1"/>
      <name val="Arial"/>
      <family val="2"/>
    </font>
    <font>
      <i/>
      <sz val="10"/>
      <color theme="1"/>
      <name val="Arial"/>
      <family val="2"/>
    </font>
    <font>
      <i/>
      <u/>
      <sz val="8"/>
      <name val="Arial"/>
      <family val="2"/>
    </font>
    <font>
      <b/>
      <sz val="12"/>
      <color theme="0"/>
      <name val="Arial"/>
      <family val="2"/>
    </font>
    <font>
      <sz val="10"/>
      <color theme="0"/>
      <name val="Arial"/>
      <family val="2"/>
    </font>
    <font>
      <b/>
      <sz val="11"/>
      <color theme="0"/>
      <name val="Calibri"/>
      <family val="2"/>
      <scheme val="minor"/>
    </font>
    <font>
      <b/>
      <sz val="9"/>
      <name val="Marianne"/>
      <family val="3"/>
    </font>
    <font>
      <sz val="10"/>
      <color theme="1"/>
      <name val="Arial"/>
      <family val="2"/>
    </font>
    <font>
      <sz val="9"/>
      <color theme="1"/>
      <name val="Arial"/>
      <family val="2"/>
    </font>
    <font>
      <i/>
      <sz val="11"/>
      <color theme="1"/>
      <name val="Arial"/>
      <family val="2"/>
    </font>
    <font>
      <b/>
      <i/>
      <sz val="11"/>
      <color theme="1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8"/>
      <color theme="1"/>
      <name val="Arial"/>
      <family val="2"/>
    </font>
    <font>
      <b/>
      <i/>
      <sz val="10"/>
      <name val="Arial"/>
      <family val="2"/>
    </font>
    <font>
      <i/>
      <sz val="11"/>
      <color theme="1"/>
      <name val="Calibri"/>
      <family val="2"/>
      <scheme val="minor"/>
    </font>
    <font>
      <sz val="10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499984740745262"/>
        <bgColor theme="4" tint="0.79998168889431442"/>
      </patternFill>
    </fill>
    <fill>
      <patternFill patternType="solid">
        <fgColor theme="0" tint="-0.14999847407452621"/>
        <bgColor theme="4" tint="0.79998168889431442"/>
      </patternFill>
    </fill>
    <fill>
      <patternFill patternType="solid">
        <fgColor theme="0" tint="-0.249977111117893"/>
        <bgColor theme="4" tint="0.79998168889431442"/>
      </patternFill>
    </fill>
  </fills>
  <borders count="123">
    <border>
      <left/>
      <right/>
      <top/>
      <bottom/>
      <diagonal/>
    </border>
    <border>
      <left style="thin">
        <color indexed="65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/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/>
      <top/>
      <bottom/>
      <diagonal/>
    </border>
    <border>
      <left/>
      <right style="thin">
        <color rgb="FF999999"/>
      </right>
      <top/>
      <bottom/>
      <diagonal/>
    </border>
    <border>
      <left style="thin">
        <color rgb="FF999999"/>
      </left>
      <right/>
      <top style="thin">
        <color rgb="FF999999"/>
      </top>
      <bottom style="thin">
        <color rgb="FF999999"/>
      </bottom>
      <diagonal/>
    </border>
    <border>
      <left/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/>
      <right style="thin">
        <color theme="0" tint="-0.34998626667073579"/>
      </right>
      <top style="thin">
        <color rgb="FF999999"/>
      </top>
      <bottom/>
      <diagonal/>
    </border>
    <border>
      <left style="thin">
        <color rgb="FF999999"/>
      </left>
      <right/>
      <top style="thin">
        <color indexed="9"/>
      </top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indexed="9"/>
      </left>
      <right/>
      <top style="thin">
        <color rgb="FF999999"/>
      </top>
      <bottom style="thin">
        <color rgb="FF99999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rgb="FF999999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rgb="FF999999"/>
      </top>
      <bottom style="thin">
        <color rgb="FF999999"/>
      </bottom>
      <diagonal/>
    </border>
    <border>
      <left style="thin">
        <color rgb="FF999999"/>
      </left>
      <right style="thin">
        <color rgb="FF999999"/>
      </right>
      <top/>
      <bottom/>
      <diagonal/>
    </border>
    <border>
      <left style="thin">
        <color rgb="FF999999"/>
      </left>
      <right style="thin">
        <color rgb="FF999999"/>
      </right>
      <top/>
      <bottom style="thin">
        <color rgb="FF999999"/>
      </bottom>
      <diagonal/>
    </border>
    <border>
      <left/>
      <right/>
      <top style="thin">
        <color rgb="FF999999"/>
      </top>
      <bottom style="thin">
        <color rgb="FF999999"/>
      </bottom>
      <diagonal/>
    </border>
    <border>
      <left/>
      <right style="thin">
        <color theme="0" tint="-0.34998626667073579"/>
      </right>
      <top style="thin">
        <color rgb="FF99999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rgb="FF999999"/>
      </top>
      <bottom style="thin">
        <color rgb="FF99999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rgb="FF99999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rgb="FF999999"/>
      </right>
      <top style="thin">
        <color rgb="FF999999"/>
      </top>
      <bottom/>
      <diagonal/>
    </border>
    <border>
      <left style="thin">
        <color theme="0" tint="-0.34998626667073579"/>
      </left>
      <right style="thin">
        <color rgb="FF999999"/>
      </right>
      <top/>
      <bottom/>
      <diagonal/>
    </border>
    <border>
      <left style="thin">
        <color theme="0" tint="-0.34998626667073579"/>
      </left>
      <right style="thin">
        <color rgb="FF999999"/>
      </right>
      <top style="thin">
        <color rgb="FF999999"/>
      </top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rgb="FF999999"/>
      </right>
      <top/>
      <bottom style="thin">
        <color rgb="FF999999"/>
      </bottom>
      <diagonal/>
    </border>
    <border>
      <left/>
      <right style="thin">
        <color theme="0" tint="-0.499984740745262"/>
      </right>
      <top style="thin">
        <color rgb="FF999999"/>
      </top>
      <bottom style="thin">
        <color rgb="FF999999"/>
      </bottom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rgb="FF999999"/>
      </left>
      <right/>
      <top/>
      <bottom style="thin">
        <color rgb="FF999999"/>
      </bottom>
      <diagonal/>
    </border>
    <border>
      <left/>
      <right style="thin">
        <color theme="0" tint="-0.499984740745262"/>
      </right>
      <top/>
      <bottom style="thin">
        <color rgb="FF99999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34998626667073579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34998626667073579"/>
      </top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/>
      <right style="thin">
        <color theme="1" tint="0.499984740745262"/>
      </right>
      <top/>
      <bottom/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rgb="FF999999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rgb="FF999999"/>
      </top>
      <bottom/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indexed="64"/>
      </left>
      <right style="thin">
        <color theme="1" tint="0.499984740745262"/>
      </right>
      <top style="thin">
        <color rgb="FF999999"/>
      </top>
      <bottom/>
      <diagonal/>
    </border>
    <border>
      <left style="thin">
        <color indexed="64"/>
      </left>
      <right style="thin">
        <color theme="1" tint="0.499984740745262"/>
      </right>
      <top/>
      <bottom/>
      <diagonal/>
    </border>
    <border>
      <left style="thin">
        <color indexed="64"/>
      </left>
      <right style="thin">
        <color theme="1" tint="0.499984740745262"/>
      </right>
      <top style="thin">
        <color rgb="FF999999"/>
      </top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thin">
        <color rgb="FF999999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rgb="FF999999"/>
      </right>
      <top/>
      <bottom/>
      <diagonal/>
    </border>
    <border>
      <left style="thin">
        <color theme="1" tint="0.499984740745262"/>
      </left>
      <right style="thin">
        <color rgb="FF999999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rgb="FF999999"/>
      </right>
      <top style="thin">
        <color rgb="FF999999"/>
      </top>
      <bottom style="thin">
        <color theme="1" tint="0.499984740745262"/>
      </bottom>
      <diagonal/>
    </border>
    <border>
      <left style="thin">
        <color rgb="FF999999"/>
      </left>
      <right style="thin">
        <color theme="1" tint="0.499984740745262"/>
      </right>
      <top style="thin">
        <color indexed="9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rgb="FF999999"/>
      </left>
      <right/>
      <top style="thin">
        <color theme="0" tint="-0.499984740745262"/>
      </top>
      <bottom style="thin">
        <color rgb="FF999999"/>
      </bottom>
      <diagonal/>
    </border>
    <border>
      <left/>
      <right/>
      <top style="thin">
        <color theme="0" tint="-0.499984740745262"/>
      </top>
      <bottom style="thin">
        <color rgb="FF999999"/>
      </bottom>
      <diagonal/>
    </border>
    <border>
      <left style="thin">
        <color rgb="FF999999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indexed="64"/>
      </left>
      <right/>
      <top style="thin">
        <color indexed="64"/>
      </top>
      <bottom style="thin">
        <color theme="0" tint="-0.499984740745262"/>
      </bottom>
      <diagonal/>
    </border>
    <border>
      <left/>
      <right/>
      <top style="thin">
        <color indexed="64"/>
      </top>
      <bottom style="thin">
        <color theme="0" tint="-0.499984740745262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 style="thin">
        <color indexed="64"/>
      </bottom>
      <diagonal/>
    </border>
    <border>
      <left style="thin">
        <color indexed="64"/>
      </left>
      <right style="thin">
        <color rgb="FF999999"/>
      </right>
      <top style="thin">
        <color rgb="FF999999"/>
      </top>
      <bottom/>
      <diagonal/>
    </border>
    <border>
      <left style="thin">
        <color indexed="64"/>
      </left>
      <right/>
      <top style="thin">
        <color theme="0" tint="-0.499984740745262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indexed="64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indexed="64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indexed="64"/>
      </right>
      <top style="thin">
        <color indexed="64"/>
      </top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indexed="64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 style="thin">
        <color theme="0" tint="-0.249977111117893"/>
      </top>
      <bottom style="thin">
        <color indexed="64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indexed="64"/>
      </bottom>
      <diagonal/>
    </border>
    <border>
      <left style="thin">
        <color theme="0" tint="-0.249977111117893"/>
      </left>
      <right style="thin">
        <color indexed="64"/>
      </right>
      <top style="thin">
        <color theme="0" tint="-0.249977111117893"/>
      </top>
      <bottom style="thin">
        <color indexed="64"/>
      </bottom>
      <diagonal/>
    </border>
    <border>
      <left style="thin">
        <color indexed="64"/>
      </left>
      <right style="thin">
        <color theme="0" tint="-0.249977111117893"/>
      </right>
      <top/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indexed="64"/>
      </bottom>
      <diagonal/>
    </border>
    <border>
      <left style="thin">
        <color theme="0" tint="-0.249977111117893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249977111117893"/>
      </right>
      <top style="thin">
        <color indexed="64"/>
      </top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indexed="64"/>
      </top>
      <bottom style="thin">
        <color indexed="64"/>
      </bottom>
      <diagonal/>
    </border>
    <border>
      <left style="thin">
        <color theme="0" tint="-0.24997711111789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249977111117893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8" fillId="0" borderId="0"/>
    <xf numFmtId="0" fontId="8" fillId="0" borderId="0"/>
    <xf numFmtId="9" fontId="9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40" fillId="0" borderId="0" applyFont="0" applyFill="0" applyBorder="0" applyAlignment="0" applyProtection="0"/>
  </cellStyleXfs>
  <cellXfs count="652">
    <xf numFmtId="0" fontId="0" fillId="0" borderId="0" xfId="0"/>
    <xf numFmtId="0" fontId="2" fillId="0" borderId="0" xfId="0" applyFont="1"/>
    <xf numFmtId="0" fontId="2" fillId="0" borderId="0" xfId="0" applyFont="1" applyBorder="1"/>
    <xf numFmtId="0" fontId="4" fillId="0" borderId="0" xfId="0" applyFont="1"/>
    <xf numFmtId="0" fontId="3" fillId="0" borderId="0" xfId="0" applyFont="1"/>
    <xf numFmtId="3" fontId="2" fillId="0" borderId="0" xfId="0" applyNumberFormat="1" applyFont="1"/>
    <xf numFmtId="0" fontId="5" fillId="0" borderId="0" xfId="0" applyFont="1"/>
    <xf numFmtId="0" fontId="6" fillId="0" borderId="0" xfId="0" applyFont="1"/>
    <xf numFmtId="0" fontId="4" fillId="0" borderId="0" xfId="0" quotePrefix="1" applyFont="1"/>
    <xf numFmtId="0" fontId="10" fillId="0" borderId="0" xfId="0" applyFont="1" applyBorder="1" applyAlignment="1">
      <alignment horizontal="left"/>
    </xf>
    <xf numFmtId="0" fontId="11" fillId="0" borderId="0" xfId="0" applyFont="1"/>
    <xf numFmtId="0" fontId="12" fillId="0" borderId="0" xfId="0" applyFont="1"/>
    <xf numFmtId="0" fontId="2" fillId="0" borderId="4" xfId="0" applyFont="1" applyBorder="1"/>
    <xf numFmtId="3" fontId="2" fillId="0" borderId="4" xfId="0" applyNumberFormat="1" applyFont="1" applyBorder="1"/>
    <xf numFmtId="0" fontId="2" fillId="0" borderId="7" xfId="0" applyFont="1" applyBorder="1"/>
    <xf numFmtId="0" fontId="3" fillId="2" borderId="4" xfId="0" applyFont="1" applyFill="1" applyBorder="1"/>
    <xf numFmtId="0" fontId="3" fillId="2" borderId="5" xfId="0" applyFont="1" applyFill="1" applyBorder="1"/>
    <xf numFmtId="3" fontId="3" fillId="2" borderId="4" xfId="0" applyNumberFormat="1" applyFont="1" applyFill="1" applyBorder="1"/>
    <xf numFmtId="0" fontId="17" fillId="4" borderId="9" xfId="0" applyFont="1" applyFill="1" applyBorder="1"/>
    <xf numFmtId="3" fontId="17" fillId="4" borderId="9" xfId="0" applyNumberFormat="1" applyFont="1" applyFill="1" applyBorder="1"/>
    <xf numFmtId="0" fontId="2" fillId="0" borderId="13" xfId="0" applyFont="1" applyBorder="1"/>
    <xf numFmtId="0" fontId="17" fillId="4" borderId="15" xfId="0" applyFont="1" applyFill="1" applyBorder="1"/>
    <xf numFmtId="164" fontId="2" fillId="0" borderId="0" xfId="3" applyNumberFormat="1" applyFont="1"/>
    <xf numFmtId="164" fontId="2" fillId="0" borderId="6" xfId="3" applyNumberFormat="1" applyFont="1" applyBorder="1"/>
    <xf numFmtId="164" fontId="2" fillId="0" borderId="8" xfId="3" applyNumberFormat="1" applyFont="1" applyBorder="1"/>
    <xf numFmtId="164" fontId="3" fillId="2" borderId="6" xfId="3" applyNumberFormat="1" applyFont="1" applyFill="1" applyBorder="1"/>
    <xf numFmtId="164" fontId="17" fillId="4" borderId="10" xfId="3" applyNumberFormat="1" applyFont="1" applyFill="1" applyBorder="1"/>
    <xf numFmtId="3" fontId="2" fillId="0" borderId="13" xfId="0" applyNumberFormat="1" applyFont="1" applyBorder="1"/>
    <xf numFmtId="0" fontId="2" fillId="0" borderId="13" xfId="0" applyFont="1" applyBorder="1"/>
    <xf numFmtId="0" fontId="17" fillId="4" borderId="9" xfId="0" applyFont="1" applyFill="1" applyBorder="1" applyAlignment="1">
      <alignment vertical="center"/>
    </xf>
    <xf numFmtId="3" fontId="17" fillId="4" borderId="10" xfId="0" applyNumberFormat="1" applyFont="1" applyFill="1" applyBorder="1" applyAlignment="1">
      <alignment vertical="center"/>
    </xf>
    <xf numFmtId="0" fontId="3" fillId="0" borderId="0" xfId="0" applyFont="1" applyAlignment="1">
      <alignment vertical="center"/>
    </xf>
    <xf numFmtId="164" fontId="17" fillId="4" borderId="24" xfId="3" applyNumberFormat="1" applyFont="1" applyFill="1" applyBorder="1" applyAlignment="1">
      <alignment vertical="center"/>
    </xf>
    <xf numFmtId="0" fontId="13" fillId="0" borderId="0" xfId="0" applyFont="1"/>
    <xf numFmtId="0" fontId="2" fillId="0" borderId="0" xfId="0" applyFont="1" applyAlignment="1">
      <alignment horizontal="center" vertical="center"/>
    </xf>
    <xf numFmtId="0" fontId="11" fillId="0" borderId="0" xfId="0" applyFont="1" applyAlignment="1">
      <alignment horizontal="center"/>
    </xf>
    <xf numFmtId="0" fontId="14" fillId="0" borderId="0" xfId="0" applyFont="1"/>
    <xf numFmtId="0" fontId="13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2" borderId="4" xfId="0" applyFont="1" applyFill="1" applyBorder="1" applyAlignment="1">
      <alignment vertical="center"/>
    </xf>
    <xf numFmtId="0" fontId="3" fillId="2" borderId="5" xfId="0" applyFont="1" applyFill="1" applyBorder="1" applyAlignment="1">
      <alignment vertical="center"/>
    </xf>
    <xf numFmtId="3" fontId="3" fillId="2" borderId="28" xfId="0" applyNumberFormat="1" applyFont="1" applyFill="1" applyBorder="1" applyAlignment="1">
      <alignment vertical="center"/>
    </xf>
    <xf numFmtId="164" fontId="3" fillId="2" borderId="12" xfId="3" applyNumberFormat="1" applyFont="1" applyFill="1" applyBorder="1" applyAlignment="1">
      <alignment vertical="center"/>
    </xf>
    <xf numFmtId="0" fontId="2" fillId="0" borderId="4" xfId="0" applyFont="1" applyBorder="1" applyAlignment="1">
      <alignment vertical="center"/>
    </xf>
    <xf numFmtId="3" fontId="2" fillId="0" borderId="6" xfId="0" applyNumberFormat="1" applyFont="1" applyBorder="1" applyAlignment="1">
      <alignment vertical="center"/>
    </xf>
    <xf numFmtId="3" fontId="2" fillId="0" borderId="28" xfId="0" applyNumberFormat="1" applyFont="1" applyBorder="1" applyAlignment="1">
      <alignment vertical="center"/>
    </xf>
    <xf numFmtId="164" fontId="2" fillId="0" borderId="12" xfId="3" applyNumberFormat="1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3" fontId="2" fillId="0" borderId="8" xfId="0" applyNumberFormat="1" applyFont="1" applyBorder="1" applyAlignment="1">
      <alignment vertical="center"/>
    </xf>
    <xf numFmtId="3" fontId="2" fillId="0" borderId="29" xfId="0" applyNumberFormat="1" applyFont="1" applyBorder="1" applyAlignment="1">
      <alignment vertical="center"/>
    </xf>
    <xf numFmtId="164" fontId="2" fillId="0" borderId="14" xfId="3" applyNumberFormat="1" applyFont="1" applyBorder="1" applyAlignment="1">
      <alignment vertical="center"/>
    </xf>
    <xf numFmtId="0" fontId="17" fillId="4" borderId="15" xfId="0" applyFont="1" applyFill="1" applyBorder="1" applyAlignment="1">
      <alignment vertical="center"/>
    </xf>
    <xf numFmtId="3" fontId="17" fillId="4" borderId="30" xfId="0" applyNumberFormat="1" applyFont="1" applyFill="1" applyBorder="1" applyAlignment="1">
      <alignment vertical="center"/>
    </xf>
    <xf numFmtId="0" fontId="4" fillId="0" borderId="0" xfId="0" quotePrefix="1" applyFont="1" applyAlignment="1">
      <alignment vertical="center"/>
    </xf>
    <xf numFmtId="0" fontId="4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2" fillId="0" borderId="4" xfId="0" applyFont="1" applyBorder="1" applyAlignment="1">
      <alignment horizontal="center" vertical="center"/>
    </xf>
    <xf numFmtId="164" fontId="2" fillId="0" borderId="6" xfId="3" applyNumberFormat="1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9" fillId="8" borderId="0" xfId="0" applyFont="1" applyFill="1" applyBorder="1" applyAlignment="1">
      <alignment horizontal="left" vertical="center"/>
    </xf>
    <xf numFmtId="0" fontId="20" fillId="8" borderId="0" xfId="0" applyFont="1" applyFill="1" applyAlignment="1">
      <alignment vertical="center"/>
    </xf>
    <xf numFmtId="0" fontId="19" fillId="8" borderId="0" xfId="0" applyFont="1" applyFill="1" applyAlignment="1">
      <alignment vertical="center"/>
    </xf>
    <xf numFmtId="0" fontId="8" fillId="0" borderId="0" xfId="0" applyFont="1"/>
    <xf numFmtId="0" fontId="8" fillId="0" borderId="0" xfId="0" applyFont="1" applyAlignment="1">
      <alignment vertical="center"/>
    </xf>
    <xf numFmtId="0" fontId="13" fillId="2" borderId="4" xfId="0" applyFont="1" applyFill="1" applyBorder="1" applyAlignment="1">
      <alignment vertical="center"/>
    </xf>
    <xf numFmtId="0" fontId="13" fillId="2" borderId="5" xfId="0" applyFont="1" applyFill="1" applyBorder="1" applyAlignment="1">
      <alignment vertical="center"/>
    </xf>
    <xf numFmtId="3" fontId="13" fillId="2" borderId="31" xfId="0" applyNumberFormat="1" applyFont="1" applyFill="1" applyBorder="1" applyAlignment="1">
      <alignment vertical="center"/>
    </xf>
    <xf numFmtId="3" fontId="8" fillId="0" borderId="0" xfId="0" applyNumberFormat="1" applyFont="1"/>
    <xf numFmtId="0" fontId="8" fillId="0" borderId="4" xfId="0" applyFont="1" applyBorder="1" applyAlignment="1">
      <alignment vertical="center"/>
    </xf>
    <xf numFmtId="3" fontId="8" fillId="0" borderId="31" xfId="0" applyNumberFormat="1" applyFont="1" applyBorder="1" applyAlignment="1">
      <alignment vertical="center"/>
    </xf>
    <xf numFmtId="0" fontId="8" fillId="0" borderId="13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3" fontId="21" fillId="4" borderId="31" xfId="0" applyNumberFormat="1" applyFont="1" applyFill="1" applyBorder="1" applyAlignment="1">
      <alignment vertical="center"/>
    </xf>
    <xf numFmtId="49" fontId="13" fillId="0" borderId="6" xfId="0" applyNumberFormat="1" applyFont="1" applyBorder="1" applyAlignment="1">
      <alignment horizontal="center" vertical="center"/>
    </xf>
    <xf numFmtId="0" fontId="13" fillId="0" borderId="31" xfId="0" applyFont="1" applyBorder="1" applyAlignment="1">
      <alignment vertical="center" wrapText="1"/>
    </xf>
    <xf numFmtId="3" fontId="13" fillId="7" borderId="31" xfId="0" applyNumberFormat="1" applyFont="1" applyFill="1" applyBorder="1" applyAlignment="1">
      <alignment vertical="center"/>
    </xf>
    <xf numFmtId="3" fontId="8" fillId="0" borderId="31" xfId="0" applyNumberFormat="1" applyFont="1" applyBorder="1"/>
    <xf numFmtId="3" fontId="8" fillId="0" borderId="31" xfId="0" applyNumberFormat="1" applyFont="1" applyFill="1" applyBorder="1" applyAlignment="1">
      <alignment vertical="center"/>
    </xf>
    <xf numFmtId="0" fontId="8" fillId="0" borderId="4" xfId="0" applyFont="1" applyBorder="1"/>
    <xf numFmtId="0" fontId="8" fillId="0" borderId="7" xfId="0" applyFont="1" applyBorder="1"/>
    <xf numFmtId="0" fontId="13" fillId="2" borderId="4" xfId="0" applyFont="1" applyFill="1" applyBorder="1"/>
    <xf numFmtId="0" fontId="13" fillId="2" borderId="5" xfId="0" applyFont="1" applyFill="1" applyBorder="1"/>
    <xf numFmtId="3" fontId="13" fillId="2" borderId="31" xfId="0" applyNumberFormat="1" applyFont="1" applyFill="1" applyBorder="1"/>
    <xf numFmtId="3" fontId="13" fillId="0" borderId="31" xfId="0" applyNumberFormat="1" applyFont="1" applyBorder="1"/>
    <xf numFmtId="3" fontId="21" fillId="4" borderId="33" xfId="0" applyNumberFormat="1" applyFont="1" applyFill="1" applyBorder="1" applyAlignment="1">
      <alignment vertical="center"/>
    </xf>
    <xf numFmtId="0" fontId="8" fillId="8" borderId="0" xfId="0" applyFont="1" applyFill="1" applyAlignment="1">
      <alignment vertical="center"/>
    </xf>
    <xf numFmtId="0" fontId="2" fillId="11" borderId="0" xfId="0" applyFont="1" applyFill="1"/>
    <xf numFmtId="164" fontId="2" fillId="11" borderId="0" xfId="3" applyNumberFormat="1" applyFont="1" applyFill="1"/>
    <xf numFmtId="0" fontId="2" fillId="11" borderId="0" xfId="0" applyFont="1" applyFill="1" applyBorder="1" applyAlignment="1">
      <alignment vertical="center"/>
    </xf>
    <xf numFmtId="0" fontId="2" fillId="11" borderId="0" xfId="0" applyFont="1" applyFill="1" applyAlignment="1">
      <alignment vertical="center"/>
    </xf>
    <xf numFmtId="0" fontId="5" fillId="12" borderId="0" xfId="0" applyFont="1" applyFill="1"/>
    <xf numFmtId="0" fontId="5" fillId="10" borderId="0" xfId="0" applyFont="1" applyFill="1"/>
    <xf numFmtId="0" fontId="22" fillId="0" borderId="0" xfId="0" applyFont="1" applyFill="1"/>
    <xf numFmtId="0" fontId="23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18" fillId="0" borderId="0" xfId="0" applyFont="1" applyFill="1" applyAlignment="1">
      <alignment vertical="center"/>
    </xf>
    <xf numFmtId="164" fontId="22" fillId="0" borderId="0" xfId="3" applyNumberFormat="1" applyFont="1" applyFill="1"/>
    <xf numFmtId="0" fontId="8" fillId="0" borderId="0" xfId="0" applyFont="1" applyAlignment="1">
      <alignment horizontal="center"/>
    </xf>
    <xf numFmtId="0" fontId="22" fillId="0" borderId="0" xfId="0" applyFont="1" applyFill="1" applyAlignment="1">
      <alignment horizontal="center"/>
    </xf>
    <xf numFmtId="0" fontId="8" fillId="11" borderId="0" xfId="0" applyFont="1" applyFill="1"/>
    <xf numFmtId="0" fontId="6" fillId="11" borderId="0" xfId="0" applyFont="1" applyFill="1" applyAlignment="1">
      <alignment vertical="center"/>
    </xf>
    <xf numFmtId="0" fontId="8" fillId="11" borderId="0" xfId="0" applyFont="1" applyFill="1" applyAlignment="1">
      <alignment horizontal="center"/>
    </xf>
    <xf numFmtId="0" fontId="5" fillId="9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27" fillId="9" borderId="0" xfId="0" applyFont="1" applyFill="1" applyAlignment="1">
      <alignment vertical="center"/>
    </xf>
    <xf numFmtId="0" fontId="28" fillId="9" borderId="0" xfId="0" applyFont="1" applyFill="1" applyAlignment="1">
      <alignment vertical="center"/>
    </xf>
    <xf numFmtId="0" fontId="28" fillId="9" borderId="0" xfId="0" applyFont="1" applyFill="1" applyAlignment="1">
      <alignment horizontal="center"/>
    </xf>
    <xf numFmtId="0" fontId="28" fillId="9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8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0" fillId="0" borderId="0" xfId="0" applyAlignment="1">
      <alignment horizontal="center"/>
    </xf>
    <xf numFmtId="0" fontId="8" fillId="0" borderId="0" xfId="0" applyFont="1" applyAlignment="1">
      <alignment horizontal="left"/>
    </xf>
    <xf numFmtId="0" fontId="13" fillId="0" borderId="32" xfId="0" applyFont="1" applyBorder="1" applyAlignment="1">
      <alignment vertical="center" wrapText="1"/>
    </xf>
    <xf numFmtId="0" fontId="18" fillId="0" borderId="44" xfId="0" applyFont="1" applyFill="1" applyBorder="1" applyAlignment="1">
      <alignment horizontal="center" vertical="center"/>
    </xf>
    <xf numFmtId="0" fontId="18" fillId="2" borderId="44" xfId="0" applyFont="1" applyFill="1" applyBorder="1" applyAlignment="1">
      <alignment horizontal="center" vertical="center" wrapText="1"/>
    </xf>
    <xf numFmtId="0" fontId="18" fillId="0" borderId="44" xfId="0" applyFont="1" applyFill="1" applyBorder="1" applyAlignment="1">
      <alignment horizontal="center" vertical="center" wrapText="1"/>
    </xf>
    <xf numFmtId="0" fontId="18" fillId="0" borderId="44" xfId="0" applyFont="1" applyBorder="1" applyAlignment="1">
      <alignment horizontal="center" vertical="center"/>
    </xf>
    <xf numFmtId="3" fontId="21" fillId="4" borderId="44" xfId="0" applyNumberFormat="1" applyFont="1" applyFill="1" applyBorder="1" applyAlignment="1">
      <alignment horizontal="center" vertical="center"/>
    </xf>
    <xf numFmtId="3" fontId="18" fillId="2" borderId="44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14" fillId="0" borderId="0" xfId="0" applyFont="1" applyBorder="1" applyAlignment="1">
      <alignment horizontal="left" vertical="center"/>
    </xf>
    <xf numFmtId="3" fontId="0" fillId="0" borderId="44" xfId="0" applyNumberFormat="1" applyBorder="1" applyAlignment="1">
      <alignment horizontal="center" vertical="center"/>
    </xf>
    <xf numFmtId="49" fontId="3" fillId="0" borderId="44" xfId="0" applyNumberFormat="1" applyFont="1" applyBorder="1" applyAlignment="1">
      <alignment horizontal="center" vertical="center"/>
    </xf>
    <xf numFmtId="3" fontId="0" fillId="0" borderId="47" xfId="0" applyNumberFormat="1" applyFill="1" applyBorder="1" applyAlignment="1">
      <alignment horizontal="center" vertical="center"/>
    </xf>
    <xf numFmtId="3" fontId="0" fillId="0" borderId="47" xfId="0" applyNumberFormat="1" applyBorder="1" applyAlignment="1">
      <alignment horizontal="center" vertical="center"/>
    </xf>
    <xf numFmtId="0" fontId="18" fillId="0" borderId="31" xfId="0" applyFont="1" applyFill="1" applyBorder="1" applyAlignment="1">
      <alignment horizontal="center" vertical="center" wrapText="1"/>
    </xf>
    <xf numFmtId="0" fontId="18" fillId="0" borderId="31" xfId="0" applyFont="1" applyFill="1" applyBorder="1" applyAlignment="1">
      <alignment horizontal="center" vertical="center"/>
    </xf>
    <xf numFmtId="0" fontId="24" fillId="2" borderId="31" xfId="0" applyFont="1" applyFill="1" applyBorder="1" applyAlignment="1">
      <alignment horizontal="center" vertical="center" wrapText="1"/>
    </xf>
    <xf numFmtId="3" fontId="8" fillId="0" borderId="31" xfId="0" applyNumberFormat="1" applyFont="1" applyBorder="1" applyAlignment="1">
      <alignment horizontal="center" vertical="center"/>
    </xf>
    <xf numFmtId="164" fontId="25" fillId="2" borderId="31" xfId="3" applyNumberFormat="1" applyFont="1" applyFill="1" applyBorder="1" applyAlignment="1">
      <alignment horizontal="center" vertical="center"/>
    </xf>
    <xf numFmtId="0" fontId="18" fillId="0" borderId="31" xfId="0" applyFont="1" applyBorder="1" applyAlignment="1">
      <alignment horizontal="center" vertical="center"/>
    </xf>
    <xf numFmtId="3" fontId="21" fillId="6" borderId="50" xfId="0" applyNumberFormat="1" applyFont="1" applyFill="1" applyBorder="1" applyAlignment="1">
      <alignment horizontal="center" vertical="center"/>
    </xf>
    <xf numFmtId="3" fontId="21" fillId="6" borderId="53" xfId="0" applyNumberFormat="1" applyFont="1" applyFill="1" applyBorder="1" applyAlignment="1">
      <alignment horizontal="center" vertical="center"/>
    </xf>
    <xf numFmtId="3" fontId="21" fillId="6" borderId="55" xfId="0" applyNumberFormat="1" applyFont="1" applyFill="1" applyBorder="1" applyAlignment="1">
      <alignment horizontal="center" vertical="center"/>
    </xf>
    <xf numFmtId="3" fontId="21" fillId="6" borderId="56" xfId="0" applyNumberFormat="1" applyFont="1" applyFill="1" applyBorder="1" applyAlignment="1">
      <alignment horizontal="center" vertical="center"/>
    </xf>
    <xf numFmtId="0" fontId="21" fillId="6" borderId="52" xfId="0" applyFont="1" applyFill="1" applyBorder="1" applyAlignment="1">
      <alignment horizontal="center" vertical="center" wrapText="1"/>
    </xf>
    <xf numFmtId="3" fontId="28" fillId="6" borderId="53" xfId="0" applyNumberFormat="1" applyFont="1" applyFill="1" applyBorder="1" applyAlignment="1">
      <alignment horizontal="center" vertical="center"/>
    </xf>
    <xf numFmtId="0" fontId="30" fillId="0" borderId="0" xfId="0" applyFont="1"/>
    <xf numFmtId="0" fontId="8" fillId="10" borderId="0" xfId="0" applyFont="1" applyFill="1" applyAlignment="1">
      <alignment vertical="center"/>
    </xf>
    <xf numFmtId="0" fontId="8" fillId="0" borderId="44" xfId="0" applyFont="1" applyBorder="1" applyAlignment="1">
      <alignment horizontal="center" vertical="center"/>
    </xf>
    <xf numFmtId="0" fontId="20" fillId="0" borderId="0" xfId="0" applyFont="1" applyFill="1" applyBorder="1" applyAlignment="1">
      <alignment vertical="center"/>
    </xf>
    <xf numFmtId="0" fontId="0" fillId="0" borderId="47" xfId="0" applyBorder="1" applyAlignment="1">
      <alignment horizontal="center" vertical="center"/>
    </xf>
    <xf numFmtId="0" fontId="25" fillId="0" borderId="0" xfId="0" applyFont="1" applyFill="1" applyBorder="1" applyAlignment="1">
      <alignment horizontal="left" vertical="center"/>
    </xf>
    <xf numFmtId="9" fontId="8" fillId="0" borderId="0" xfId="3" applyFont="1"/>
    <xf numFmtId="9" fontId="0" fillId="0" borderId="0" xfId="3" applyFont="1" applyAlignment="1">
      <alignment vertical="center"/>
    </xf>
    <xf numFmtId="3" fontId="0" fillId="0" borderId="0" xfId="0" applyNumberFormat="1" applyAlignment="1">
      <alignment horizontal="center"/>
    </xf>
    <xf numFmtId="9" fontId="0" fillId="0" borderId="0" xfId="3" applyFont="1"/>
    <xf numFmtId="0" fontId="32" fillId="2" borderId="44" xfId="0" applyFont="1" applyFill="1" applyBorder="1" applyAlignment="1">
      <alignment horizontal="center" vertical="center" wrapText="1"/>
    </xf>
    <xf numFmtId="3" fontId="32" fillId="2" borderId="44" xfId="0" applyNumberFormat="1" applyFont="1" applyFill="1" applyBorder="1" applyAlignment="1">
      <alignment horizontal="center" vertical="center" wrapText="1"/>
    </xf>
    <xf numFmtId="164" fontId="32" fillId="2" borderId="44" xfId="3" applyNumberFormat="1" applyFont="1" applyFill="1" applyBorder="1" applyAlignment="1">
      <alignment horizontal="center" vertical="center" wrapText="1"/>
    </xf>
    <xf numFmtId="49" fontId="13" fillId="0" borderId="44" xfId="0" applyNumberFormat="1" applyFont="1" applyBorder="1" applyAlignment="1">
      <alignment horizontal="center" vertical="center"/>
    </xf>
    <xf numFmtId="3" fontId="8" fillId="0" borderId="44" xfId="0" applyNumberFormat="1" applyFont="1" applyBorder="1"/>
    <xf numFmtId="164" fontId="8" fillId="0" borderId="44" xfId="3" applyNumberFormat="1" applyFont="1" applyBorder="1" applyAlignment="1">
      <alignment horizontal="center"/>
    </xf>
    <xf numFmtId="0" fontId="31" fillId="0" borderId="44" xfId="0" applyFont="1" applyFill="1" applyBorder="1" applyAlignment="1">
      <alignment horizontal="center" vertical="center" wrapText="1"/>
    </xf>
    <xf numFmtId="3" fontId="3" fillId="2" borderId="44" xfId="0" applyNumberFormat="1" applyFont="1" applyFill="1" applyBorder="1" applyAlignment="1">
      <alignment vertical="center"/>
    </xf>
    <xf numFmtId="3" fontId="2" fillId="0" borderId="60" xfId="0" applyNumberFormat="1" applyFont="1" applyBorder="1" applyAlignment="1">
      <alignment vertical="center"/>
    </xf>
    <xf numFmtId="3" fontId="2" fillId="0" borderId="61" xfId="0" applyNumberFormat="1" applyFont="1" applyBorder="1" applyAlignment="1">
      <alignment vertical="center"/>
    </xf>
    <xf numFmtId="3" fontId="2" fillId="0" borderId="62" xfId="0" applyNumberFormat="1" applyFont="1" applyBorder="1" applyAlignment="1">
      <alignment vertical="center"/>
    </xf>
    <xf numFmtId="3" fontId="3" fillId="2" borderId="60" xfId="0" applyNumberFormat="1" applyFont="1" applyFill="1" applyBorder="1" applyAlignment="1">
      <alignment vertical="center"/>
    </xf>
    <xf numFmtId="3" fontId="17" fillId="4" borderId="63" xfId="0" applyNumberFormat="1" applyFont="1" applyFill="1" applyBorder="1" applyAlignment="1">
      <alignment vertical="center"/>
    </xf>
    <xf numFmtId="49" fontId="3" fillId="0" borderId="60" xfId="0" applyNumberFormat="1" applyFont="1" applyBorder="1" applyAlignment="1">
      <alignment horizontal="center" vertical="center"/>
    </xf>
    <xf numFmtId="3" fontId="2" fillId="0" borderId="64" xfId="0" applyNumberFormat="1" applyFont="1" applyBorder="1"/>
    <xf numFmtId="3" fontId="2" fillId="0" borderId="61" xfId="0" applyNumberFormat="1" applyFont="1" applyBorder="1"/>
    <xf numFmtId="3" fontId="3" fillId="2" borderId="64" xfId="0" applyNumberFormat="1" applyFont="1" applyFill="1" applyBorder="1"/>
    <xf numFmtId="3" fontId="17" fillId="4" borderId="63" xfId="0" applyNumberFormat="1" applyFont="1" applyFill="1" applyBorder="1"/>
    <xf numFmtId="0" fontId="8" fillId="11" borderId="0" xfId="0" applyFont="1" applyFill="1" applyAlignment="1">
      <alignment vertical="center"/>
    </xf>
    <xf numFmtId="0" fontId="8" fillId="0" borderId="4" xfId="0" applyFont="1" applyBorder="1" applyAlignment="1">
      <alignment horizontal="center" vertical="center"/>
    </xf>
    <xf numFmtId="164" fontId="8" fillId="0" borderId="6" xfId="3" applyNumberFormat="1" applyFont="1" applyBorder="1" applyAlignment="1">
      <alignment horizontal="center" vertical="center"/>
    </xf>
    <xf numFmtId="3" fontId="8" fillId="0" borderId="2" xfId="0" applyNumberFormat="1" applyFont="1" applyBorder="1" applyAlignment="1">
      <alignment horizontal="center" vertical="center"/>
    </xf>
    <xf numFmtId="164" fontId="8" fillId="0" borderId="2" xfId="3" applyNumberFormat="1" applyFont="1" applyBorder="1" applyAlignment="1">
      <alignment horizontal="center" vertical="center"/>
    </xf>
    <xf numFmtId="3" fontId="8" fillId="0" borderId="44" xfId="0" applyNumberFormat="1" applyFont="1" applyBorder="1" applyAlignment="1">
      <alignment horizontal="center" vertical="center"/>
    </xf>
    <xf numFmtId="3" fontId="21" fillId="4" borderId="9" xfId="0" applyNumberFormat="1" applyFont="1" applyFill="1" applyBorder="1" applyAlignment="1">
      <alignment horizontal="center" vertical="center"/>
    </xf>
    <xf numFmtId="0" fontId="33" fillId="0" borderId="0" xfId="0" applyFont="1" applyAlignment="1">
      <alignment vertical="center"/>
    </xf>
    <xf numFmtId="0" fontId="34" fillId="0" borderId="0" xfId="0" applyFont="1" applyAlignment="1">
      <alignment vertical="center"/>
    </xf>
    <xf numFmtId="0" fontId="35" fillId="0" borderId="0" xfId="0" applyFont="1" applyAlignment="1">
      <alignment vertical="center"/>
    </xf>
    <xf numFmtId="3" fontId="18" fillId="7" borderId="44" xfId="0" applyNumberFormat="1" applyFont="1" applyFill="1" applyBorder="1" applyAlignment="1">
      <alignment horizontal="center" vertical="center"/>
    </xf>
    <xf numFmtId="3" fontId="21" fillId="6" borderId="44" xfId="0" applyNumberFormat="1" applyFont="1" applyFill="1" applyBorder="1" applyAlignment="1">
      <alignment horizontal="center" vertical="center"/>
    </xf>
    <xf numFmtId="3" fontId="33" fillId="0" borderId="0" xfId="0" applyNumberFormat="1" applyFont="1" applyAlignment="1">
      <alignment vertical="center"/>
    </xf>
    <xf numFmtId="3" fontId="8" fillId="0" borderId="0" xfId="0" applyNumberFormat="1" applyFont="1" applyAlignment="1">
      <alignment vertical="center"/>
    </xf>
    <xf numFmtId="0" fontId="13" fillId="11" borderId="0" xfId="0" applyFont="1" applyFill="1" applyAlignment="1">
      <alignment horizontal="right"/>
    </xf>
    <xf numFmtId="0" fontId="13" fillId="11" borderId="0" xfId="0" applyFont="1" applyFill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right"/>
    </xf>
    <xf numFmtId="0" fontId="8" fillId="0" borderId="0" xfId="0" applyFont="1" applyAlignment="1">
      <alignment vertical="top"/>
    </xf>
    <xf numFmtId="0" fontId="8" fillId="0" borderId="0" xfId="0" applyFont="1" applyAlignment="1">
      <alignment horizontal="center" vertical="center"/>
    </xf>
    <xf numFmtId="3" fontId="8" fillId="0" borderId="16" xfId="0" applyNumberFormat="1" applyFont="1" applyBorder="1"/>
    <xf numFmtId="164" fontId="8" fillId="0" borderId="17" xfId="3" applyNumberFormat="1" applyFont="1" applyBorder="1"/>
    <xf numFmtId="0" fontId="8" fillId="0" borderId="13" xfId="0" applyFont="1" applyBorder="1"/>
    <xf numFmtId="3" fontId="8" fillId="0" borderId="18" xfId="0" applyNumberFormat="1" applyFont="1" applyBorder="1"/>
    <xf numFmtId="164" fontId="8" fillId="0" borderId="12" xfId="3" applyNumberFormat="1" applyFont="1" applyBorder="1"/>
    <xf numFmtId="0" fontId="13" fillId="3" borderId="4" xfId="0" applyFont="1" applyFill="1" applyBorder="1"/>
    <xf numFmtId="0" fontId="13" fillId="3" borderId="5" xfId="0" applyFont="1" applyFill="1" applyBorder="1"/>
    <xf numFmtId="0" fontId="13" fillId="3" borderId="1" xfId="0" applyFont="1" applyFill="1" applyBorder="1"/>
    <xf numFmtId="3" fontId="13" fillId="3" borderId="44" xfId="0" applyNumberFormat="1" applyFont="1" applyFill="1" applyBorder="1"/>
    <xf numFmtId="3" fontId="13" fillId="3" borderId="18" xfId="0" applyNumberFormat="1" applyFont="1" applyFill="1" applyBorder="1"/>
    <xf numFmtId="164" fontId="13" fillId="3" borderId="12" xfId="3" applyNumberFormat="1" applyFont="1" applyFill="1" applyBorder="1"/>
    <xf numFmtId="0" fontId="8" fillId="0" borderId="5" xfId="0" applyFont="1" applyBorder="1"/>
    <xf numFmtId="3" fontId="8" fillId="0" borderId="25" xfId="0" applyNumberFormat="1" applyFont="1" applyBorder="1"/>
    <xf numFmtId="164" fontId="8" fillId="0" borderId="14" xfId="3" applyNumberFormat="1" applyFont="1" applyBorder="1"/>
    <xf numFmtId="0" fontId="8" fillId="0" borderId="0" xfId="0" applyNumberFormat="1" applyFont="1"/>
    <xf numFmtId="3" fontId="13" fillId="2" borderId="44" xfId="0" applyNumberFormat="1" applyFont="1" applyFill="1" applyBorder="1"/>
    <xf numFmtId="3" fontId="13" fillId="2" borderId="18" xfId="0" applyNumberFormat="1" applyFont="1" applyFill="1" applyBorder="1"/>
    <xf numFmtId="164" fontId="13" fillId="2" borderId="12" xfId="3" applyNumberFormat="1" applyFont="1" applyFill="1" applyBorder="1"/>
    <xf numFmtId="0" fontId="13" fillId="3" borderId="9" xfId="0" applyFont="1" applyFill="1" applyBorder="1"/>
    <xf numFmtId="0" fontId="13" fillId="3" borderId="23" xfId="0" applyFont="1" applyFill="1" applyBorder="1"/>
    <xf numFmtId="3" fontId="13" fillId="3" borderId="26" xfId="0" applyNumberFormat="1" applyFont="1" applyFill="1" applyBorder="1"/>
    <xf numFmtId="164" fontId="13" fillId="3" borderId="20" xfId="3" applyNumberFormat="1" applyFont="1" applyFill="1" applyBorder="1"/>
    <xf numFmtId="0" fontId="13" fillId="2" borderId="9" xfId="0" applyFont="1" applyFill="1" applyBorder="1"/>
    <xf numFmtId="0" fontId="13" fillId="2" borderId="15" xfId="0" applyFont="1" applyFill="1" applyBorder="1"/>
    <xf numFmtId="3" fontId="13" fillId="2" borderId="26" xfId="0" applyNumberFormat="1" applyFont="1" applyFill="1" applyBorder="1"/>
    <xf numFmtId="164" fontId="13" fillId="2" borderId="20" xfId="3" applyNumberFormat="1" applyFont="1" applyFill="1" applyBorder="1"/>
    <xf numFmtId="0" fontId="8" fillId="0" borderId="11" xfId="0" applyFont="1" applyBorder="1"/>
    <xf numFmtId="0" fontId="8" fillId="0" borderId="21" xfId="0" applyFont="1" applyBorder="1"/>
    <xf numFmtId="0" fontId="8" fillId="0" borderId="22" xfId="0" applyFont="1" applyBorder="1"/>
    <xf numFmtId="0" fontId="13" fillId="2" borderId="7" xfId="0" applyFont="1" applyFill="1" applyBorder="1"/>
    <xf numFmtId="0" fontId="21" fillId="4" borderId="9" xfId="0" applyFont="1" applyFill="1" applyBorder="1" applyAlignment="1">
      <alignment vertical="center"/>
    </xf>
    <xf numFmtId="0" fontId="21" fillId="4" borderId="23" xfId="0" applyFont="1" applyFill="1" applyBorder="1" applyAlignment="1">
      <alignment vertical="center"/>
    </xf>
    <xf numFmtId="3" fontId="21" fillId="4" borderId="44" xfId="0" applyNumberFormat="1" applyFont="1" applyFill="1" applyBorder="1" applyAlignment="1">
      <alignment vertical="center"/>
    </xf>
    <xf numFmtId="3" fontId="21" fillId="4" borderId="27" xfId="0" applyNumberFormat="1" applyFont="1" applyFill="1" applyBorder="1" applyAlignment="1">
      <alignment vertical="center"/>
    </xf>
    <xf numFmtId="164" fontId="21" fillId="4" borderId="24" xfId="3" applyNumberFormat="1" applyFont="1" applyFill="1" applyBorder="1" applyAlignment="1">
      <alignment vertical="center"/>
    </xf>
    <xf numFmtId="3" fontId="8" fillId="0" borderId="6" xfId="0" applyNumberFormat="1" applyFont="1" applyBorder="1"/>
    <xf numFmtId="3" fontId="13" fillId="3" borderId="6" xfId="0" applyNumberFormat="1" applyFont="1" applyFill="1" applyBorder="1"/>
    <xf numFmtId="3" fontId="8" fillId="0" borderId="8" xfId="0" applyNumberFormat="1" applyFont="1" applyBorder="1"/>
    <xf numFmtId="3" fontId="13" fillId="2" borderId="6" xfId="0" applyNumberFormat="1" applyFont="1" applyFill="1" applyBorder="1"/>
    <xf numFmtId="0" fontId="13" fillId="3" borderId="10" xfId="0" applyFont="1" applyFill="1" applyBorder="1"/>
    <xf numFmtId="3" fontId="13" fillId="3" borderId="10" xfId="0" applyNumberFormat="1" applyFont="1" applyFill="1" applyBorder="1"/>
    <xf numFmtId="3" fontId="13" fillId="2" borderId="10" xfId="0" applyNumberFormat="1" applyFont="1" applyFill="1" applyBorder="1"/>
    <xf numFmtId="0" fontId="21" fillId="4" borderId="10" xfId="0" applyFont="1" applyFill="1" applyBorder="1" applyAlignment="1">
      <alignment vertical="center"/>
    </xf>
    <xf numFmtId="3" fontId="21" fillId="4" borderId="10" xfId="0" applyNumberFormat="1" applyFont="1" applyFill="1" applyBorder="1" applyAlignment="1">
      <alignment vertical="center"/>
    </xf>
    <xf numFmtId="0" fontId="13" fillId="4" borderId="2" xfId="0" applyFont="1" applyFill="1" applyBorder="1" applyAlignment="1">
      <alignment horizontal="center" vertical="center" wrapText="1"/>
    </xf>
    <xf numFmtId="164" fontId="13" fillId="4" borderId="2" xfId="3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3" fontId="8" fillId="0" borderId="19" xfId="0" applyNumberFormat="1" applyFont="1" applyBorder="1"/>
    <xf numFmtId="3" fontId="8" fillId="3" borderId="2" xfId="0" applyNumberFormat="1" applyFont="1" applyFill="1" applyBorder="1" applyAlignment="1">
      <alignment horizontal="center" vertical="center"/>
    </xf>
    <xf numFmtId="164" fontId="8" fillId="3" borderId="2" xfId="3" applyNumberFormat="1" applyFont="1" applyFill="1" applyBorder="1" applyAlignment="1">
      <alignment horizontal="center" vertical="center"/>
    </xf>
    <xf numFmtId="3" fontId="8" fillId="4" borderId="2" xfId="0" applyNumberFormat="1" applyFont="1" applyFill="1" applyBorder="1" applyAlignment="1">
      <alignment horizontal="center" vertical="center"/>
    </xf>
    <xf numFmtId="164" fontId="8" fillId="4" borderId="2" xfId="3" applyNumberFormat="1" applyFont="1" applyFill="1" applyBorder="1" applyAlignment="1">
      <alignment horizontal="center" vertical="center"/>
    </xf>
    <xf numFmtId="3" fontId="28" fillId="5" borderId="2" xfId="0" applyNumberFormat="1" applyFont="1" applyFill="1" applyBorder="1" applyAlignment="1">
      <alignment horizontal="center" vertical="center"/>
    </xf>
    <xf numFmtId="164" fontId="28" fillId="5" borderId="2" xfId="3" applyNumberFormat="1" applyFont="1" applyFill="1" applyBorder="1" applyAlignment="1">
      <alignment horizontal="center" vertical="center"/>
    </xf>
    <xf numFmtId="164" fontId="8" fillId="0" borderId="3" xfId="3" applyNumberFormat="1" applyFont="1" applyBorder="1" applyAlignment="1"/>
    <xf numFmtId="164" fontId="8" fillId="0" borderId="0" xfId="3" applyNumberFormat="1" applyFont="1"/>
    <xf numFmtId="0" fontId="24" fillId="0" borderId="0" xfId="0" applyFont="1" applyAlignment="1">
      <alignment vertical="center"/>
    </xf>
    <xf numFmtId="0" fontId="36" fillId="0" borderId="0" xfId="0" applyFont="1" applyAlignment="1">
      <alignment vertical="center"/>
    </xf>
    <xf numFmtId="3" fontId="21" fillId="6" borderId="65" xfId="0" applyNumberFormat="1" applyFont="1" applyFill="1" applyBorder="1" applyAlignment="1">
      <alignment horizontal="center" vertical="center"/>
    </xf>
    <xf numFmtId="0" fontId="6" fillId="10" borderId="0" xfId="0" applyFont="1" applyFill="1" applyAlignment="1">
      <alignment vertical="center"/>
    </xf>
    <xf numFmtId="0" fontId="6" fillId="11" borderId="0" xfId="0" applyFont="1" applyFill="1"/>
    <xf numFmtId="9" fontId="22" fillId="0" borderId="0" xfId="3" applyFont="1" applyFill="1" applyAlignment="1">
      <alignment horizontal="center"/>
    </xf>
    <xf numFmtId="0" fontId="10" fillId="0" borderId="0" xfId="0" applyFont="1" applyBorder="1" applyAlignment="1">
      <alignment wrapText="1"/>
    </xf>
    <xf numFmtId="0" fontId="18" fillId="0" borderId="44" xfId="0" applyFont="1" applyBorder="1" applyAlignment="1">
      <alignment horizontal="center" vertical="center"/>
    </xf>
    <xf numFmtId="164" fontId="0" fillId="0" borderId="0" xfId="3" applyNumberFormat="1" applyFont="1" applyAlignment="1">
      <alignment horizontal="center"/>
    </xf>
    <xf numFmtId="0" fontId="8" fillId="0" borderId="59" xfId="0" applyFont="1" applyBorder="1" applyAlignment="1">
      <alignment horizontal="center" vertical="center"/>
    </xf>
    <xf numFmtId="0" fontId="8" fillId="0" borderId="59" xfId="0" applyFont="1" applyBorder="1" applyAlignment="1">
      <alignment horizontal="center" vertical="center" wrapText="1"/>
    </xf>
    <xf numFmtId="0" fontId="13" fillId="2" borderId="59" xfId="0" applyFont="1" applyFill="1" applyBorder="1" applyAlignment="1">
      <alignment horizontal="center" vertical="center"/>
    </xf>
    <xf numFmtId="3" fontId="0" fillId="0" borderId="31" xfId="0" applyNumberFormat="1" applyFill="1" applyBorder="1" applyAlignment="1">
      <alignment horizontal="center" vertical="center"/>
    </xf>
    <xf numFmtId="3" fontId="13" fillId="2" borderId="31" xfId="0" applyNumberFormat="1" applyFont="1" applyFill="1" applyBorder="1" applyAlignment="1">
      <alignment horizontal="center" vertical="center"/>
    </xf>
    <xf numFmtId="3" fontId="21" fillId="4" borderId="31" xfId="0" applyNumberFormat="1" applyFont="1" applyFill="1" applyBorder="1" applyAlignment="1">
      <alignment horizontal="center" vertical="center"/>
    </xf>
    <xf numFmtId="0" fontId="18" fillId="0" borderId="47" xfId="0" applyFont="1" applyFill="1" applyBorder="1" applyAlignment="1">
      <alignment horizontal="center" vertical="center" wrapText="1"/>
    </xf>
    <xf numFmtId="0" fontId="16" fillId="0" borderId="31" xfId="0" applyFont="1" applyBorder="1" applyAlignment="1">
      <alignment horizontal="center" vertical="center"/>
    </xf>
    <xf numFmtId="164" fontId="24" fillId="2" borderId="67" xfId="3" applyNumberFormat="1" applyFont="1" applyFill="1" applyBorder="1" applyAlignment="1">
      <alignment horizontal="center" vertical="center" wrapText="1"/>
    </xf>
    <xf numFmtId="3" fontId="21" fillId="4" borderId="66" xfId="0" applyNumberFormat="1" applyFont="1" applyFill="1" applyBorder="1" applyAlignment="1">
      <alignment horizontal="center" vertical="center" wrapText="1"/>
    </xf>
    <xf numFmtId="3" fontId="21" fillId="4" borderId="49" xfId="0" applyNumberFormat="1" applyFont="1" applyFill="1" applyBorder="1" applyAlignment="1">
      <alignment horizontal="center" vertical="center"/>
    </xf>
    <xf numFmtId="0" fontId="37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3" fontId="2" fillId="0" borderId="2" xfId="0" applyNumberFormat="1" applyFont="1" applyBorder="1" applyAlignment="1">
      <alignment horizontal="center"/>
    </xf>
    <xf numFmtId="3" fontId="37" fillId="7" borderId="2" xfId="0" applyNumberFormat="1" applyFont="1" applyFill="1" applyBorder="1" applyAlignment="1">
      <alignment horizontal="center"/>
    </xf>
    <xf numFmtId="3" fontId="37" fillId="3" borderId="2" xfId="0" applyNumberFormat="1" applyFont="1" applyFill="1" applyBorder="1" applyAlignment="1">
      <alignment horizontal="center"/>
    </xf>
    <xf numFmtId="3" fontId="17" fillId="4" borderId="2" xfId="0" applyNumberFormat="1" applyFont="1" applyFill="1" applyBorder="1" applyAlignment="1">
      <alignment horizontal="center"/>
    </xf>
    <xf numFmtId="49" fontId="3" fillId="0" borderId="2" xfId="0" applyNumberFormat="1" applyFont="1" applyBorder="1" applyAlignment="1">
      <alignment horizontal="center" vertical="center"/>
    </xf>
    <xf numFmtId="164" fontId="2" fillId="0" borderId="2" xfId="3" applyNumberFormat="1" applyFont="1" applyBorder="1" applyAlignment="1">
      <alignment horizontal="center"/>
    </xf>
    <xf numFmtId="164" fontId="37" fillId="7" borderId="2" xfId="3" applyNumberFormat="1" applyFont="1" applyFill="1" applyBorder="1" applyAlignment="1">
      <alignment horizontal="center"/>
    </xf>
    <xf numFmtId="164" fontId="37" fillId="3" borderId="2" xfId="3" applyNumberFormat="1" applyFont="1" applyFill="1" applyBorder="1" applyAlignment="1">
      <alignment horizontal="center"/>
    </xf>
    <xf numFmtId="164" fontId="17" fillId="4" borderId="2" xfId="3" applyNumberFormat="1" applyFont="1" applyFill="1" applyBorder="1" applyAlignment="1">
      <alignment horizontal="center"/>
    </xf>
    <xf numFmtId="3" fontId="2" fillId="0" borderId="2" xfId="0" applyNumberFormat="1" applyFont="1" applyBorder="1" applyAlignment="1">
      <alignment horizontal="center" vertical="center"/>
    </xf>
    <xf numFmtId="3" fontId="37" fillId="7" borderId="2" xfId="0" applyNumberFormat="1" applyFont="1" applyFill="1" applyBorder="1" applyAlignment="1">
      <alignment horizontal="center" vertical="center"/>
    </xf>
    <xf numFmtId="3" fontId="37" fillId="3" borderId="2" xfId="0" applyNumberFormat="1" applyFont="1" applyFill="1" applyBorder="1" applyAlignment="1">
      <alignment horizontal="center" vertical="center"/>
    </xf>
    <xf numFmtId="3" fontId="17" fillId="4" borderId="2" xfId="0" applyNumberFormat="1" applyFont="1" applyFill="1" applyBorder="1" applyAlignment="1">
      <alignment horizontal="center" vertical="center"/>
    </xf>
    <xf numFmtId="0" fontId="37" fillId="0" borderId="2" xfId="0" applyFont="1" applyFill="1" applyBorder="1" applyAlignment="1">
      <alignment horizontal="center" vertical="center"/>
    </xf>
    <xf numFmtId="0" fontId="37" fillId="0" borderId="2" xfId="0" applyFont="1" applyFill="1" applyBorder="1" applyAlignment="1">
      <alignment horizontal="center" vertical="center" wrapText="1"/>
    </xf>
    <xf numFmtId="164" fontId="2" fillId="0" borderId="2" xfId="3" applyNumberFormat="1" applyFont="1" applyBorder="1" applyAlignment="1">
      <alignment horizontal="center" vertical="center"/>
    </xf>
    <xf numFmtId="164" fontId="37" fillId="7" borderId="2" xfId="3" applyNumberFormat="1" applyFont="1" applyFill="1" applyBorder="1" applyAlignment="1">
      <alignment horizontal="center" vertical="center"/>
    </xf>
    <xf numFmtId="164" fontId="37" fillId="3" borderId="2" xfId="3" applyNumberFormat="1" applyFont="1" applyFill="1" applyBorder="1" applyAlignment="1">
      <alignment horizontal="center" vertical="center"/>
    </xf>
    <xf numFmtId="164" fontId="17" fillId="4" borderId="2" xfId="3" applyNumberFormat="1" applyFont="1" applyFill="1" applyBorder="1" applyAlignment="1">
      <alignment horizontal="center" vertical="center"/>
    </xf>
    <xf numFmtId="0" fontId="18" fillId="0" borderId="31" xfId="0" applyFont="1" applyFill="1" applyBorder="1" applyAlignment="1">
      <alignment horizontal="center" vertical="center"/>
    </xf>
    <xf numFmtId="164" fontId="25" fillId="2" borderId="32" xfId="3" applyNumberFormat="1" applyFont="1" applyFill="1" applyBorder="1" applyAlignment="1">
      <alignment horizontal="center" vertical="center"/>
    </xf>
    <xf numFmtId="0" fontId="21" fillId="6" borderId="51" xfId="0" applyFont="1" applyFill="1" applyBorder="1" applyAlignment="1">
      <alignment horizontal="center" vertical="center" wrapText="1"/>
    </xf>
    <xf numFmtId="3" fontId="8" fillId="0" borderId="36" xfId="0" applyNumberFormat="1" applyFont="1" applyBorder="1" applyAlignment="1">
      <alignment horizontal="center" vertical="center"/>
    </xf>
    <xf numFmtId="3" fontId="21" fillId="6" borderId="16" xfId="0" applyNumberFormat="1" applyFont="1" applyFill="1" applyBorder="1" applyAlignment="1">
      <alignment horizontal="center" vertical="center"/>
    </xf>
    <xf numFmtId="3" fontId="21" fillId="6" borderId="49" xfId="0" applyNumberFormat="1" applyFont="1" applyFill="1" applyBorder="1" applyAlignment="1">
      <alignment horizontal="center" vertical="center"/>
    </xf>
    <xf numFmtId="0" fontId="21" fillId="13" borderId="44" xfId="0" applyFont="1" applyFill="1" applyBorder="1" applyAlignment="1">
      <alignment horizontal="left" vertical="center"/>
    </xf>
    <xf numFmtId="3" fontId="21" fillId="13" borderId="44" xfId="0" applyNumberFormat="1" applyFont="1" applyFill="1" applyBorder="1" applyAlignment="1">
      <alignment horizontal="center" vertical="center"/>
    </xf>
    <xf numFmtId="3" fontId="8" fillId="0" borderId="0" xfId="0" applyNumberFormat="1" applyFont="1" applyAlignment="1">
      <alignment horizontal="center" vertical="center"/>
    </xf>
    <xf numFmtId="0" fontId="8" fillId="10" borderId="0" xfId="0" applyFont="1" applyFill="1" applyAlignment="1">
      <alignment horizontal="center" vertical="center"/>
    </xf>
    <xf numFmtId="9" fontId="0" fillId="0" borderId="31" xfId="3" applyNumberFormat="1" applyFont="1" applyBorder="1" applyAlignment="1">
      <alignment horizontal="center" vertical="center"/>
    </xf>
    <xf numFmtId="0" fontId="30" fillId="0" borderId="44" xfId="0" applyFont="1" applyBorder="1" applyAlignment="1">
      <alignment horizontal="center" vertical="center"/>
    </xf>
    <xf numFmtId="0" fontId="30" fillId="0" borderId="0" xfId="0" applyFont="1" applyAlignment="1">
      <alignment horizontal="center"/>
    </xf>
    <xf numFmtId="0" fontId="30" fillId="0" borderId="0" xfId="0" applyFont="1" applyAlignment="1">
      <alignment vertical="center"/>
    </xf>
    <xf numFmtId="49" fontId="13" fillId="0" borderId="44" xfId="0" applyNumberFormat="1" applyFont="1" applyBorder="1" applyAlignment="1">
      <alignment horizontal="center" vertical="center"/>
    </xf>
    <xf numFmtId="49" fontId="13" fillId="0" borderId="31" xfId="0" applyNumberFormat="1" applyFont="1" applyBorder="1" applyAlignment="1">
      <alignment horizontal="center" vertical="center"/>
    </xf>
    <xf numFmtId="0" fontId="18" fillId="0" borderId="44" xfId="0" applyFont="1" applyBorder="1" applyAlignment="1">
      <alignment horizontal="center" vertical="center"/>
    </xf>
    <xf numFmtId="49" fontId="13" fillId="0" borderId="31" xfId="0" applyNumberFormat="1" applyFont="1" applyFill="1" applyBorder="1" applyAlignment="1">
      <alignment horizontal="center" vertical="center"/>
    </xf>
    <xf numFmtId="3" fontId="8" fillId="0" borderId="54" xfId="0" applyNumberFormat="1" applyFont="1" applyBorder="1" applyAlignment="1">
      <alignment vertical="center"/>
    </xf>
    <xf numFmtId="0" fontId="2" fillId="0" borderId="0" xfId="0" applyFont="1" applyFill="1" applyAlignment="1">
      <alignment vertical="center"/>
    </xf>
    <xf numFmtId="0" fontId="13" fillId="0" borderId="0" xfId="0" applyFont="1" applyFill="1" applyAlignment="1">
      <alignment vertical="center"/>
    </xf>
    <xf numFmtId="49" fontId="13" fillId="0" borderId="44" xfId="0" applyNumberFormat="1" applyFont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68" xfId="0" applyNumberFormat="1" applyFont="1" applyBorder="1" applyAlignment="1">
      <alignment horizontal="center" vertical="center"/>
    </xf>
    <xf numFmtId="3" fontId="2" fillId="0" borderId="69" xfId="0" applyNumberFormat="1" applyFont="1" applyBorder="1"/>
    <xf numFmtId="3" fontId="2" fillId="0" borderId="70" xfId="0" applyNumberFormat="1" applyFont="1" applyBorder="1"/>
    <xf numFmtId="3" fontId="3" fillId="2" borderId="69" xfId="0" applyNumberFormat="1" applyFont="1" applyFill="1" applyBorder="1"/>
    <xf numFmtId="3" fontId="17" fillId="4" borderId="71" xfId="0" applyNumberFormat="1" applyFont="1" applyFill="1" applyBorder="1"/>
    <xf numFmtId="0" fontId="13" fillId="0" borderId="0" xfId="0" applyFont="1" applyFill="1"/>
    <xf numFmtId="0" fontId="2" fillId="0" borderId="0" xfId="0" applyFont="1" applyFill="1"/>
    <xf numFmtId="0" fontId="2" fillId="0" borderId="0" xfId="0" applyFont="1" applyFill="1" applyBorder="1"/>
    <xf numFmtId="164" fontId="0" fillId="0" borderId="0" xfId="3" applyNumberFormat="1" applyFont="1"/>
    <xf numFmtId="0" fontId="8" fillId="0" borderId="2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/>
    </xf>
    <xf numFmtId="49" fontId="13" fillId="0" borderId="44" xfId="0" applyNumberFormat="1" applyFont="1" applyBorder="1" applyAlignment="1">
      <alignment horizontal="center" vertical="center"/>
    </xf>
    <xf numFmtId="49" fontId="13" fillId="0" borderId="31" xfId="0" applyNumberFormat="1" applyFont="1" applyBorder="1" applyAlignment="1">
      <alignment horizontal="center" vertical="center"/>
    </xf>
    <xf numFmtId="0" fontId="18" fillId="0" borderId="44" xfId="0" applyFont="1" applyBorder="1" applyAlignment="1">
      <alignment horizontal="center" vertical="center"/>
    </xf>
    <xf numFmtId="0" fontId="2" fillId="11" borderId="0" xfId="0" applyFont="1" applyFill="1" applyAlignment="1">
      <alignment horizontal="center" vertical="center"/>
    </xf>
    <xf numFmtId="0" fontId="2" fillId="11" borderId="0" xfId="0" applyFont="1" applyFill="1" applyAlignment="1">
      <alignment horizontal="left"/>
    </xf>
    <xf numFmtId="164" fontId="2" fillId="11" borderId="0" xfId="3" applyNumberFormat="1" applyFont="1" applyFill="1" applyAlignment="1">
      <alignment horizontal="center" vertical="center"/>
    </xf>
    <xf numFmtId="0" fontId="2" fillId="0" borderId="0" xfId="0" applyFont="1" applyAlignment="1">
      <alignment horizontal="left"/>
    </xf>
    <xf numFmtId="164" fontId="2" fillId="0" borderId="0" xfId="3" applyNumberFormat="1" applyFont="1" applyAlignment="1">
      <alignment horizontal="center" vertical="center"/>
    </xf>
    <xf numFmtId="0" fontId="8" fillId="0" borderId="3" xfId="0" applyFont="1" applyBorder="1"/>
    <xf numFmtId="0" fontId="18" fillId="0" borderId="0" xfId="0" applyFont="1" applyAlignment="1">
      <alignment horizontal="center"/>
    </xf>
    <xf numFmtId="3" fontId="18" fillId="7" borderId="2" xfId="0" applyNumberFormat="1" applyFont="1" applyFill="1" applyBorder="1" applyAlignment="1">
      <alignment horizontal="center" vertical="center"/>
    </xf>
    <xf numFmtId="164" fontId="18" fillId="7" borderId="2" xfId="3" applyNumberFormat="1" applyFont="1" applyFill="1" applyBorder="1" applyAlignment="1">
      <alignment horizontal="center" vertical="center"/>
    </xf>
    <xf numFmtId="3" fontId="18" fillId="4" borderId="2" xfId="0" applyNumberFormat="1" applyFont="1" applyFill="1" applyBorder="1" applyAlignment="1">
      <alignment horizontal="center" vertical="center"/>
    </xf>
    <xf numFmtId="164" fontId="18" fillId="4" borderId="2" xfId="3" applyNumberFormat="1" applyFont="1" applyFill="1" applyBorder="1" applyAlignment="1">
      <alignment horizontal="center" vertical="center"/>
    </xf>
    <xf numFmtId="3" fontId="21" fillId="5" borderId="2" xfId="0" applyNumberFormat="1" applyFont="1" applyFill="1" applyBorder="1" applyAlignment="1">
      <alignment horizontal="center" vertical="center"/>
    </xf>
    <xf numFmtId="164" fontId="21" fillId="5" borderId="2" xfId="3" applyNumberFormat="1" applyFont="1" applyFill="1" applyBorder="1" applyAlignment="1">
      <alignment horizontal="center" vertical="center"/>
    </xf>
    <xf numFmtId="9" fontId="38" fillId="0" borderId="31" xfId="3" applyNumberFormat="1" applyFont="1" applyFill="1" applyBorder="1" applyAlignment="1">
      <alignment horizontal="center" vertical="center"/>
    </xf>
    <xf numFmtId="49" fontId="8" fillId="0" borderId="31" xfId="0" applyNumberFormat="1" applyFont="1" applyFill="1" applyBorder="1" applyAlignment="1">
      <alignment horizontal="center" vertical="center"/>
    </xf>
    <xf numFmtId="3" fontId="13" fillId="0" borderId="31" xfId="0" applyNumberFormat="1" applyFont="1" applyFill="1" applyBorder="1" applyAlignment="1">
      <alignment vertical="center"/>
    </xf>
    <xf numFmtId="9" fontId="8" fillId="0" borderId="54" xfId="3" applyNumberFormat="1" applyFont="1" applyFill="1" applyBorder="1" applyAlignment="1">
      <alignment horizontal="center" vertical="center"/>
    </xf>
    <xf numFmtId="164" fontId="8" fillId="0" borderId="31" xfId="3" applyNumberFormat="1" applyFont="1" applyFill="1" applyBorder="1" applyAlignment="1">
      <alignment horizontal="center" vertical="center"/>
    </xf>
    <xf numFmtId="164" fontId="13" fillId="7" borderId="31" xfId="3" applyNumberFormat="1" applyFont="1" applyFill="1" applyBorder="1" applyAlignment="1">
      <alignment horizontal="center" vertical="center"/>
    </xf>
    <xf numFmtId="164" fontId="21" fillId="4" borderId="31" xfId="3" applyNumberFormat="1" applyFont="1" applyFill="1" applyBorder="1" applyAlignment="1">
      <alignment horizontal="center" vertical="center"/>
    </xf>
    <xf numFmtId="9" fontId="21" fillId="4" borderId="31" xfId="3" applyNumberFormat="1" applyFont="1" applyFill="1" applyBorder="1" applyAlignment="1">
      <alignment horizontal="center" vertical="center"/>
    </xf>
    <xf numFmtId="164" fontId="8" fillId="0" borderId="54" xfId="3" applyNumberFormat="1" applyFont="1" applyFill="1" applyBorder="1" applyAlignment="1">
      <alignment horizontal="center" vertical="center"/>
    </xf>
    <xf numFmtId="164" fontId="13" fillId="0" borderId="31" xfId="3" applyNumberFormat="1" applyFont="1" applyFill="1" applyBorder="1" applyAlignment="1">
      <alignment horizontal="center" vertical="center"/>
    </xf>
    <xf numFmtId="9" fontId="13" fillId="7" borderId="31" xfId="3" applyNumberFormat="1" applyFont="1" applyFill="1" applyBorder="1" applyAlignment="1">
      <alignment horizontal="center" vertical="center"/>
    </xf>
    <xf numFmtId="164" fontId="8" fillId="0" borderId="31" xfId="3" applyNumberFormat="1" applyFont="1" applyFill="1" applyBorder="1"/>
    <xf numFmtId="164" fontId="13" fillId="2" borderId="31" xfId="3" applyNumberFormat="1" applyFont="1" applyFill="1" applyBorder="1"/>
    <xf numFmtId="164" fontId="21" fillId="4" borderId="33" xfId="3" applyNumberFormat="1" applyFont="1" applyFill="1" applyBorder="1" applyAlignment="1">
      <alignment vertical="center"/>
    </xf>
    <xf numFmtId="164" fontId="21" fillId="4" borderId="33" xfId="3" applyNumberFormat="1" applyFont="1" applyFill="1" applyBorder="1" applyAlignment="1">
      <alignment horizontal="center" vertical="center"/>
    </xf>
    <xf numFmtId="49" fontId="8" fillId="0" borderId="44" xfId="0" applyNumberFormat="1" applyFont="1" applyFill="1" applyBorder="1" applyAlignment="1">
      <alignment horizontal="center" vertical="center"/>
    </xf>
    <xf numFmtId="49" fontId="13" fillId="0" borderId="44" xfId="0" applyNumberFormat="1" applyFont="1" applyFill="1" applyBorder="1" applyAlignment="1">
      <alignment horizontal="center" vertical="center"/>
    </xf>
    <xf numFmtId="164" fontId="8" fillId="0" borderId="44" xfId="3" applyNumberFormat="1" applyFont="1" applyFill="1" applyBorder="1" applyAlignment="1">
      <alignment horizontal="center"/>
    </xf>
    <xf numFmtId="3" fontId="13" fillId="0" borderId="31" xfId="0" applyNumberFormat="1" applyFont="1" applyFill="1" applyBorder="1" applyAlignment="1">
      <alignment horizontal="center" vertical="center"/>
    </xf>
    <xf numFmtId="164" fontId="0" fillId="0" borderId="0" xfId="3" applyNumberFormat="1" applyFont="1" applyAlignment="1">
      <alignment vertical="center"/>
    </xf>
    <xf numFmtId="164" fontId="12" fillId="0" borderId="31" xfId="3" applyNumberFormat="1" applyFont="1" applyBorder="1" applyAlignment="1">
      <alignment horizontal="center" vertical="center"/>
    </xf>
    <xf numFmtId="164" fontId="12" fillId="0" borderId="32" xfId="3" applyNumberFormat="1" applyFont="1" applyBorder="1" applyAlignment="1">
      <alignment horizontal="center" vertical="center"/>
    </xf>
    <xf numFmtId="0" fontId="2" fillId="8" borderId="0" xfId="0" applyFont="1" applyFill="1" applyBorder="1"/>
    <xf numFmtId="0" fontId="0" fillId="8" borderId="0" xfId="0" applyNumberFormat="1" applyFill="1" applyBorder="1"/>
    <xf numFmtId="0" fontId="0" fillId="8" borderId="0" xfId="0" applyFill="1" applyBorder="1"/>
    <xf numFmtId="3" fontId="2" fillId="8" borderId="0" xfId="0" applyNumberFormat="1" applyFont="1" applyFill="1" applyBorder="1"/>
    <xf numFmtId="164" fontId="2" fillId="8" borderId="0" xfId="3" applyNumberFormat="1" applyFont="1" applyFill="1" applyBorder="1"/>
    <xf numFmtId="0" fontId="3" fillId="8" borderId="0" xfId="0" applyFont="1" applyFill="1" applyBorder="1"/>
    <xf numFmtId="3" fontId="3" fillId="8" borderId="0" xfId="0" applyNumberFormat="1" applyFont="1" applyFill="1" applyBorder="1"/>
    <xf numFmtId="164" fontId="3" fillId="8" borderId="0" xfId="3" applyNumberFormat="1" applyFont="1" applyFill="1" applyBorder="1"/>
    <xf numFmtId="49" fontId="13" fillId="0" borderId="31" xfId="0" applyNumberFormat="1" applyFont="1" applyBorder="1" applyAlignment="1">
      <alignment horizontal="center" vertical="center"/>
    </xf>
    <xf numFmtId="9" fontId="13" fillId="7" borderId="31" xfId="3" applyFont="1" applyFill="1" applyBorder="1" applyAlignment="1">
      <alignment horizontal="center" vertical="center"/>
    </xf>
    <xf numFmtId="0" fontId="13" fillId="0" borderId="32" xfId="0" applyFont="1" applyFill="1" applyBorder="1" applyAlignment="1">
      <alignment vertical="center" wrapText="1"/>
    </xf>
    <xf numFmtId="0" fontId="8" fillId="8" borderId="0" xfId="0" applyFont="1" applyFill="1"/>
    <xf numFmtId="0" fontId="0" fillId="8" borderId="0" xfId="0" applyFill="1"/>
    <xf numFmtId="0" fontId="3" fillId="8" borderId="0" xfId="0" applyFont="1" applyFill="1" applyAlignment="1">
      <alignment vertical="center"/>
    </xf>
    <xf numFmtId="0" fontId="2" fillId="8" borderId="0" xfId="0" applyFont="1" applyFill="1"/>
    <xf numFmtId="49" fontId="3" fillId="0" borderId="59" xfId="0" applyNumberFormat="1" applyFont="1" applyBorder="1" applyAlignment="1">
      <alignment horizontal="center" vertical="center"/>
    </xf>
    <xf numFmtId="0" fontId="2" fillId="8" borderId="0" xfId="0" applyFont="1" applyFill="1" applyAlignment="1">
      <alignment horizontal="center" vertical="center"/>
    </xf>
    <xf numFmtId="3" fontId="2" fillId="0" borderId="79" xfId="0" applyNumberFormat="1" applyFont="1" applyBorder="1" applyAlignment="1">
      <alignment vertical="center"/>
    </xf>
    <xf numFmtId="0" fontId="2" fillId="8" borderId="0" xfId="0" applyFont="1" applyFill="1" applyAlignment="1">
      <alignment vertical="center"/>
    </xf>
    <xf numFmtId="3" fontId="2" fillId="0" borderId="80" xfId="0" applyNumberFormat="1" applyFont="1" applyBorder="1" applyAlignment="1">
      <alignment vertical="center"/>
    </xf>
    <xf numFmtId="3" fontId="3" fillId="2" borderId="79" xfId="0" applyNumberFormat="1" applyFont="1" applyFill="1" applyBorder="1" applyAlignment="1">
      <alignment vertical="center"/>
    </xf>
    <xf numFmtId="3" fontId="2" fillId="0" borderId="81" xfId="0" applyNumberFormat="1" applyFont="1" applyBorder="1" applyAlignment="1">
      <alignment vertical="center"/>
    </xf>
    <xf numFmtId="3" fontId="17" fillId="4" borderId="82" xfId="0" applyNumberFormat="1" applyFont="1" applyFill="1" applyBorder="1" applyAlignment="1">
      <alignment vertical="center"/>
    </xf>
    <xf numFmtId="0" fontId="2" fillId="0" borderId="83" xfId="0" applyFont="1" applyBorder="1" applyAlignment="1">
      <alignment vertical="center"/>
    </xf>
    <xf numFmtId="3" fontId="2" fillId="0" borderId="84" xfId="0" applyNumberFormat="1" applyFont="1" applyBorder="1" applyAlignment="1">
      <alignment vertical="center"/>
    </xf>
    <xf numFmtId="0" fontId="13" fillId="0" borderId="36" xfId="0" applyFont="1" applyBorder="1" applyAlignment="1">
      <alignment vertical="center" wrapText="1"/>
    </xf>
    <xf numFmtId="0" fontId="13" fillId="0" borderId="44" xfId="0" applyFont="1" applyBorder="1" applyAlignment="1">
      <alignment vertical="center" wrapText="1"/>
    </xf>
    <xf numFmtId="0" fontId="13" fillId="0" borderId="37" xfId="0" applyFont="1" applyBorder="1" applyAlignment="1">
      <alignment vertical="center" wrapText="1"/>
    </xf>
    <xf numFmtId="0" fontId="13" fillId="8" borderId="31" xfId="0" applyFont="1" applyFill="1" applyBorder="1" applyAlignment="1">
      <alignment horizontal="center" vertical="center" wrapText="1"/>
    </xf>
    <xf numFmtId="49" fontId="13" fillId="0" borderId="92" xfId="0" applyNumberFormat="1" applyFont="1" applyBorder="1" applyAlignment="1">
      <alignment horizontal="center" vertical="center"/>
    </xf>
    <xf numFmtId="49" fontId="13" fillId="0" borderId="93" xfId="0" applyNumberFormat="1" applyFont="1" applyBorder="1" applyAlignment="1">
      <alignment horizontal="center" vertical="center"/>
    </xf>
    <xf numFmtId="3" fontId="8" fillId="0" borderId="92" xfId="0" applyNumberFormat="1" applyFont="1" applyBorder="1" applyAlignment="1">
      <alignment vertical="center"/>
    </xf>
    <xf numFmtId="164" fontId="8" fillId="0" borderId="94" xfId="3" applyNumberFormat="1" applyFont="1" applyBorder="1" applyAlignment="1">
      <alignment horizontal="center"/>
    </xf>
    <xf numFmtId="3" fontId="13" fillId="7" borderId="92" xfId="0" applyNumberFormat="1" applyFont="1" applyFill="1" applyBorder="1" applyAlignment="1">
      <alignment vertical="center"/>
    </xf>
    <xf numFmtId="164" fontId="13" fillId="7" borderId="93" xfId="3" applyNumberFormat="1" applyFont="1" applyFill="1" applyBorder="1" applyAlignment="1">
      <alignment horizontal="center" vertical="center"/>
    </xf>
    <xf numFmtId="3" fontId="8" fillId="0" borderId="92" xfId="0" applyNumberFormat="1" applyFont="1" applyBorder="1"/>
    <xf numFmtId="3" fontId="8" fillId="0" borderId="92" xfId="0" applyNumberFormat="1" applyFont="1" applyFill="1" applyBorder="1" applyAlignment="1">
      <alignment vertical="center"/>
    </xf>
    <xf numFmtId="3" fontId="21" fillId="4" borderId="95" xfId="0" applyNumberFormat="1" applyFont="1" applyFill="1" applyBorder="1" applyAlignment="1">
      <alignment vertical="center"/>
    </xf>
    <xf numFmtId="3" fontId="21" fillId="4" borderId="96" xfId="0" applyNumberFormat="1" applyFont="1" applyFill="1" applyBorder="1" applyAlignment="1">
      <alignment vertical="center"/>
    </xf>
    <xf numFmtId="164" fontId="21" fillId="4" borderId="97" xfId="3" applyNumberFormat="1" applyFont="1" applyFill="1" applyBorder="1" applyAlignment="1">
      <alignment horizontal="center" vertical="center"/>
    </xf>
    <xf numFmtId="49" fontId="13" fillId="0" borderId="98" xfId="0" applyNumberFormat="1" applyFont="1" applyBorder="1" applyAlignment="1">
      <alignment horizontal="center" vertical="center"/>
    </xf>
    <xf numFmtId="0" fontId="6" fillId="12" borderId="0" xfId="0" applyFont="1" applyFill="1"/>
    <xf numFmtId="0" fontId="8" fillId="12" borderId="0" xfId="0" applyFont="1" applyFill="1"/>
    <xf numFmtId="164" fontId="8" fillId="12" borderId="0" xfId="4" applyNumberFormat="1" applyFont="1" applyFill="1"/>
    <xf numFmtId="0" fontId="1" fillId="0" borderId="0" xfId="5"/>
    <xf numFmtId="0" fontId="39" fillId="0" borderId="0" xfId="5" applyFont="1"/>
    <xf numFmtId="0" fontId="31" fillId="0" borderId="0" xfId="5" applyFont="1"/>
    <xf numFmtId="0" fontId="1" fillId="8" borderId="0" xfId="5" applyFill="1"/>
    <xf numFmtId="0" fontId="31" fillId="8" borderId="0" xfId="5" applyFont="1" applyFill="1"/>
    <xf numFmtId="0" fontId="18" fillId="0" borderId="0" xfId="5" applyFont="1"/>
    <xf numFmtId="0" fontId="18" fillId="7" borderId="72" xfId="5" applyFont="1" applyFill="1" applyBorder="1" applyAlignment="1">
      <alignment horizontal="center" vertical="center"/>
    </xf>
    <xf numFmtId="0" fontId="31" fillId="0" borderId="2" xfId="5" applyFont="1" applyBorder="1" applyAlignment="1">
      <alignment horizontal="center" vertical="center" wrapText="1"/>
    </xf>
    <xf numFmtId="3" fontId="31" fillId="0" borderId="2" xfId="5" applyNumberFormat="1" applyFont="1" applyBorder="1" applyAlignment="1">
      <alignment horizontal="center" vertical="center"/>
    </xf>
    <xf numFmtId="3" fontId="31" fillId="0" borderId="2" xfId="5" applyNumberFormat="1" applyFont="1" applyBorder="1" applyAlignment="1">
      <alignment horizontal="center"/>
    </xf>
    <xf numFmtId="164" fontId="8" fillId="0" borderId="2" xfId="6" applyNumberFormat="1" applyFont="1" applyBorder="1" applyAlignment="1">
      <alignment horizontal="center"/>
    </xf>
    <xf numFmtId="0" fontId="18" fillId="15" borderId="2" xfId="5" applyFont="1" applyFill="1" applyBorder="1" applyAlignment="1">
      <alignment horizontal="center" vertical="center"/>
    </xf>
    <xf numFmtId="3" fontId="18" fillId="15" borderId="2" xfId="5" applyNumberFormat="1" applyFont="1" applyFill="1" applyBorder="1" applyAlignment="1">
      <alignment horizontal="center" vertical="center"/>
    </xf>
    <xf numFmtId="164" fontId="18" fillId="15" borderId="2" xfId="6" applyNumberFormat="1" applyFont="1" applyFill="1" applyBorder="1" applyAlignment="1">
      <alignment horizontal="center" vertical="center"/>
    </xf>
    <xf numFmtId="0" fontId="18" fillId="14" borderId="2" xfId="5" applyFont="1" applyFill="1" applyBorder="1" applyAlignment="1">
      <alignment horizontal="center" vertical="center"/>
    </xf>
    <xf numFmtId="3" fontId="18" fillId="14" borderId="2" xfId="5" applyNumberFormat="1" applyFont="1" applyFill="1" applyBorder="1" applyAlignment="1">
      <alignment horizontal="center" vertical="center" wrapText="1"/>
    </xf>
    <xf numFmtId="0" fontId="18" fillId="7" borderId="72" xfId="5" applyFont="1" applyFill="1" applyBorder="1" applyAlignment="1">
      <alignment horizontal="center" vertical="center" wrapText="1"/>
    </xf>
    <xf numFmtId="164" fontId="8" fillId="0" borderId="2" xfId="6" applyNumberFormat="1" applyFont="1" applyFill="1" applyBorder="1" applyAlignment="1">
      <alignment horizontal="center"/>
    </xf>
    <xf numFmtId="164" fontId="31" fillId="0" borderId="0" xfId="5" applyNumberFormat="1" applyFont="1"/>
    <xf numFmtId="164" fontId="18" fillId="3" borderId="2" xfId="6" applyNumberFormat="1" applyFont="1" applyFill="1" applyBorder="1" applyAlignment="1">
      <alignment horizontal="center" vertical="center"/>
    </xf>
    <xf numFmtId="0" fontId="18" fillId="7" borderId="2" xfId="5" applyFont="1" applyFill="1" applyBorder="1" applyAlignment="1">
      <alignment horizontal="center" vertical="center" wrapText="1"/>
    </xf>
    <xf numFmtId="49" fontId="13" fillId="0" borderId="0" xfId="0" applyNumberFormat="1" applyFont="1" applyBorder="1" applyAlignment="1">
      <alignment vertical="center"/>
    </xf>
    <xf numFmtId="0" fontId="31" fillId="0" borderId="0" xfId="5" applyFont="1" applyBorder="1" applyAlignment="1">
      <alignment horizontal="center" vertical="center"/>
    </xf>
    <xf numFmtId="0" fontId="31" fillId="0" borderId="2" xfId="5" applyFont="1" applyFill="1" applyBorder="1" applyAlignment="1">
      <alignment horizontal="center" vertical="center" wrapText="1"/>
    </xf>
    <xf numFmtId="3" fontId="31" fillId="0" borderId="2" xfId="5" applyNumberFormat="1" applyFont="1" applyFill="1" applyBorder="1" applyAlignment="1">
      <alignment horizontal="center" vertical="center"/>
    </xf>
    <xf numFmtId="3" fontId="31" fillId="0" borderId="2" xfId="5" applyNumberFormat="1" applyFont="1" applyFill="1" applyBorder="1" applyAlignment="1">
      <alignment horizontal="center"/>
    </xf>
    <xf numFmtId="0" fontId="8" fillId="0" borderId="0" xfId="0" applyFont="1" applyFill="1"/>
    <xf numFmtId="164" fontId="8" fillId="0" borderId="0" xfId="3" applyNumberFormat="1" applyFont="1" applyFill="1" applyAlignment="1">
      <alignment horizontal="center"/>
    </xf>
    <xf numFmtId="0" fontId="8" fillId="0" borderId="0" xfId="0" applyFont="1" applyFill="1" applyAlignment="1">
      <alignment horizontal="center"/>
    </xf>
    <xf numFmtId="0" fontId="0" fillId="0" borderId="44" xfId="0" applyFill="1" applyBorder="1" applyAlignment="1">
      <alignment horizontal="left"/>
    </xf>
    <xf numFmtId="3" fontId="0" fillId="0" borderId="44" xfId="0" applyNumberFormat="1" applyFill="1" applyBorder="1" applyAlignment="1">
      <alignment horizontal="center"/>
    </xf>
    <xf numFmtId="3" fontId="8" fillId="0" borderId="44" xfId="0" applyNumberFormat="1" applyFont="1" applyFill="1" applyBorder="1" applyAlignment="1">
      <alignment horizontal="center"/>
    </xf>
    <xf numFmtId="3" fontId="8" fillId="0" borderId="0" xfId="0" applyNumberFormat="1" applyFont="1" applyFill="1" applyAlignment="1">
      <alignment horizontal="center"/>
    </xf>
    <xf numFmtId="9" fontId="8" fillId="0" borderId="0" xfId="3" applyFont="1" applyFill="1" applyAlignment="1">
      <alignment horizontal="center"/>
    </xf>
    <xf numFmtId="43" fontId="0" fillId="0" borderId="0" xfId="7" applyFont="1" applyAlignment="1">
      <alignment horizontal="center"/>
    </xf>
    <xf numFmtId="165" fontId="0" fillId="0" borderId="0" xfId="0" applyNumberFormat="1" applyAlignment="1">
      <alignment horizontal="center"/>
    </xf>
    <xf numFmtId="0" fontId="8" fillId="0" borderId="2" xfId="0" applyFont="1" applyBorder="1" applyAlignment="1">
      <alignment horizontal="center" vertical="center"/>
    </xf>
    <xf numFmtId="49" fontId="13" fillId="0" borderId="44" xfId="0" applyNumberFormat="1" applyFont="1" applyBorder="1" applyAlignment="1">
      <alignment horizontal="center" vertical="center"/>
    </xf>
    <xf numFmtId="0" fontId="8" fillId="0" borderId="44" xfId="0" applyFont="1" applyBorder="1" applyAlignment="1">
      <alignment horizontal="center" vertical="center" wrapText="1"/>
    </xf>
    <xf numFmtId="0" fontId="18" fillId="0" borderId="44" xfId="0" applyFont="1" applyBorder="1" applyAlignment="1">
      <alignment horizontal="center" vertical="center" wrapText="1"/>
    </xf>
    <xf numFmtId="164" fontId="8" fillId="0" borderId="44" xfId="4" applyNumberFormat="1" applyFont="1" applyBorder="1" applyAlignment="1">
      <alignment horizontal="center" vertical="center"/>
    </xf>
    <xf numFmtId="164" fontId="21" fillId="4" borderId="44" xfId="4" applyNumberFormat="1" applyFont="1" applyFill="1" applyBorder="1" applyAlignment="1">
      <alignment horizontal="center" vertical="center"/>
    </xf>
    <xf numFmtId="164" fontId="18" fillId="7" borderId="44" xfId="4" applyNumberFormat="1" applyFont="1" applyFill="1" applyBorder="1" applyAlignment="1">
      <alignment horizontal="center" vertical="center"/>
    </xf>
    <xf numFmtId="164" fontId="21" fillId="6" borderId="44" xfId="4" applyNumberFormat="1" applyFont="1" applyFill="1" applyBorder="1" applyAlignment="1">
      <alignment horizontal="center" vertical="center"/>
    </xf>
    <xf numFmtId="164" fontId="21" fillId="6" borderId="65" xfId="4" applyNumberFormat="1" applyFont="1" applyFill="1" applyBorder="1" applyAlignment="1">
      <alignment horizontal="center" vertical="center"/>
    </xf>
    <xf numFmtId="3" fontId="0" fillId="0" borderId="0" xfId="0" applyNumberFormat="1"/>
    <xf numFmtId="3" fontId="36" fillId="0" borderId="0" xfId="0" applyNumberFormat="1" applyFont="1" applyAlignment="1">
      <alignment vertical="center"/>
    </xf>
    <xf numFmtId="49" fontId="13" fillId="0" borderId="2" xfId="0" applyNumberFormat="1" applyFont="1" applyBorder="1" applyAlignment="1">
      <alignment horizontal="center" vertical="center"/>
    </xf>
    <xf numFmtId="164" fontId="8" fillId="0" borderId="2" xfId="4" applyNumberFormat="1" applyFont="1" applyBorder="1" applyAlignment="1">
      <alignment horizontal="center" vertical="center"/>
    </xf>
    <xf numFmtId="0" fontId="8" fillId="7" borderId="105" xfId="0" applyFont="1" applyFill="1" applyBorder="1" applyAlignment="1">
      <alignment horizontal="center" vertical="center" wrapText="1"/>
    </xf>
    <xf numFmtId="0" fontId="8" fillId="7" borderId="106" xfId="0" applyFont="1" applyFill="1" applyBorder="1" applyAlignment="1">
      <alignment horizontal="center" vertical="center" wrapText="1"/>
    </xf>
    <xf numFmtId="3" fontId="8" fillId="7" borderId="106" xfId="0" applyNumberFormat="1" applyFont="1" applyFill="1" applyBorder="1" applyAlignment="1">
      <alignment horizontal="center" vertical="center"/>
    </xf>
    <xf numFmtId="164" fontId="8" fillId="7" borderId="107" xfId="4" applyNumberFormat="1" applyFont="1" applyFill="1" applyBorder="1" applyAlignment="1">
      <alignment horizontal="center" vertical="center"/>
    </xf>
    <xf numFmtId="0" fontId="8" fillId="0" borderId="110" xfId="0" applyFont="1" applyBorder="1" applyAlignment="1">
      <alignment horizontal="center" vertical="center" wrapText="1"/>
    </xf>
    <xf numFmtId="3" fontId="8" fillId="0" borderId="110" xfId="0" applyNumberFormat="1" applyFont="1" applyBorder="1" applyAlignment="1">
      <alignment horizontal="center" vertical="center"/>
    </xf>
    <xf numFmtId="164" fontId="8" fillId="0" borderId="111" xfId="4" applyNumberFormat="1" applyFont="1" applyBorder="1" applyAlignment="1">
      <alignment horizontal="center" vertical="center"/>
    </xf>
    <xf numFmtId="3" fontId="8" fillId="7" borderId="114" xfId="0" applyNumberFormat="1" applyFont="1" applyFill="1" applyBorder="1" applyAlignment="1">
      <alignment horizontal="center" vertical="center"/>
    </xf>
    <xf numFmtId="164" fontId="8" fillId="7" borderId="115" xfId="4" applyNumberFormat="1" applyFont="1" applyFill="1" applyBorder="1" applyAlignment="1">
      <alignment horizontal="center" vertical="center"/>
    </xf>
    <xf numFmtId="3" fontId="18" fillId="3" borderId="117" xfId="0" applyNumberFormat="1" applyFont="1" applyFill="1" applyBorder="1" applyAlignment="1">
      <alignment horizontal="center" vertical="center"/>
    </xf>
    <xf numFmtId="164" fontId="18" fillId="3" borderId="118" xfId="4" applyNumberFormat="1" applyFont="1" applyFill="1" applyBorder="1" applyAlignment="1">
      <alignment horizontal="center" vertical="center"/>
    </xf>
    <xf numFmtId="3" fontId="18" fillId="3" borderId="120" xfId="0" applyNumberFormat="1" applyFont="1" applyFill="1" applyBorder="1" applyAlignment="1">
      <alignment horizontal="center" vertical="center"/>
    </xf>
    <xf numFmtId="164" fontId="18" fillId="3" borderId="121" xfId="4" applyNumberFormat="1" applyFont="1" applyFill="1" applyBorder="1" applyAlignment="1">
      <alignment horizontal="center" vertical="center"/>
    </xf>
    <xf numFmtId="0" fontId="8" fillId="0" borderId="122" xfId="0" applyFont="1" applyBorder="1" applyAlignment="1">
      <alignment horizontal="center" vertical="center" wrapText="1"/>
    </xf>
    <xf numFmtId="0" fontId="8" fillId="0" borderId="120" xfId="0" applyFont="1" applyBorder="1" applyAlignment="1">
      <alignment horizontal="center" vertical="center" wrapText="1"/>
    </xf>
    <xf numFmtId="3" fontId="8" fillId="0" borderId="120" xfId="0" applyNumberFormat="1" applyFont="1" applyBorder="1" applyAlignment="1">
      <alignment horizontal="center" vertical="center"/>
    </xf>
    <xf numFmtId="164" fontId="8" fillId="0" borderId="121" xfId="4" applyNumberFormat="1" applyFont="1" applyFill="1" applyBorder="1" applyAlignment="1">
      <alignment horizontal="center" vertical="center"/>
    </xf>
    <xf numFmtId="0" fontId="8" fillId="0" borderId="105" xfId="0" applyFont="1" applyBorder="1" applyAlignment="1">
      <alignment horizontal="center" vertical="center" wrapText="1"/>
    </xf>
    <xf numFmtId="0" fontId="8" fillId="0" borderId="106" xfId="0" applyFont="1" applyBorder="1" applyAlignment="1">
      <alignment horizontal="center" vertical="center" wrapText="1"/>
    </xf>
    <xf numFmtId="3" fontId="8" fillId="0" borderId="106" xfId="0" applyNumberFormat="1" applyFont="1" applyBorder="1" applyAlignment="1">
      <alignment horizontal="center" vertical="center"/>
    </xf>
    <xf numFmtId="164" fontId="8" fillId="0" borderId="107" xfId="4" applyNumberFormat="1" applyFont="1" applyBorder="1" applyAlignment="1">
      <alignment horizontal="center" vertical="center"/>
    </xf>
    <xf numFmtId="0" fontId="8" fillId="0" borderId="113" xfId="0" applyFont="1" applyBorder="1" applyAlignment="1">
      <alignment horizontal="center" vertical="center" wrapText="1"/>
    </xf>
    <xf numFmtId="0" fontId="8" fillId="0" borderId="114" xfId="0" applyFont="1" applyBorder="1" applyAlignment="1">
      <alignment horizontal="center" vertical="center" wrapText="1"/>
    </xf>
    <xf numFmtId="3" fontId="8" fillId="0" borderId="114" xfId="0" applyNumberFormat="1" applyFont="1" applyBorder="1" applyAlignment="1">
      <alignment horizontal="center" vertical="center"/>
    </xf>
    <xf numFmtId="164" fontId="8" fillId="0" borderId="115" xfId="4" applyNumberFormat="1" applyFont="1" applyBorder="1" applyAlignment="1">
      <alignment horizontal="center" vertical="center"/>
    </xf>
    <xf numFmtId="164" fontId="8" fillId="0" borderId="121" xfId="4" applyNumberFormat="1" applyFont="1" applyBorder="1" applyAlignment="1">
      <alignment horizontal="center" vertical="center"/>
    </xf>
    <xf numFmtId="0" fontId="21" fillId="4" borderId="120" xfId="0" applyFont="1" applyFill="1" applyBorder="1" applyAlignment="1">
      <alignment horizontal="center" vertical="center" wrapText="1"/>
    </xf>
    <xf numFmtId="3" fontId="21" fillId="4" borderId="120" xfId="0" applyNumberFormat="1" applyFont="1" applyFill="1" applyBorder="1" applyAlignment="1">
      <alignment horizontal="center" vertical="center"/>
    </xf>
    <xf numFmtId="3" fontId="21" fillId="6" borderId="120" xfId="0" applyNumberFormat="1" applyFont="1" applyFill="1" applyBorder="1" applyAlignment="1">
      <alignment horizontal="center" vertical="center"/>
    </xf>
    <xf numFmtId="164" fontId="21" fillId="6" borderId="121" xfId="4" applyNumberFormat="1" applyFont="1" applyFill="1" applyBorder="1" applyAlignment="1">
      <alignment horizontal="center" vertical="center"/>
    </xf>
    <xf numFmtId="0" fontId="30" fillId="0" borderId="59" xfId="0" applyFont="1" applyBorder="1" applyAlignment="1">
      <alignment horizontal="center" vertical="center"/>
    </xf>
    <xf numFmtId="0" fontId="30" fillId="0" borderId="78" xfId="0" applyFont="1" applyBorder="1" applyAlignment="1">
      <alignment horizontal="center" vertical="center"/>
    </xf>
    <xf numFmtId="0" fontId="30" fillId="0" borderId="65" xfId="0" applyFont="1" applyBorder="1" applyAlignment="1">
      <alignment horizontal="center" vertical="center"/>
    </xf>
    <xf numFmtId="0" fontId="10" fillId="0" borderId="0" xfId="0" applyFont="1" applyBorder="1" applyAlignment="1">
      <alignment horizontal="left" wrapText="1"/>
    </xf>
    <xf numFmtId="0" fontId="11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5" fillId="0" borderId="0" xfId="0" applyFont="1" applyFill="1" applyAlignment="1">
      <alignment horizontal="left"/>
    </xf>
    <xf numFmtId="0" fontId="18" fillId="0" borderId="31" xfId="0" applyFont="1" applyFill="1" applyBorder="1" applyAlignment="1">
      <alignment horizontal="center" vertical="center"/>
    </xf>
    <xf numFmtId="0" fontId="13" fillId="0" borderId="36" xfId="0" applyFont="1" applyBorder="1" applyAlignment="1">
      <alignment horizontal="center" vertical="center"/>
    </xf>
    <xf numFmtId="0" fontId="13" fillId="0" borderId="37" xfId="0" applyFont="1" applyBorder="1" applyAlignment="1">
      <alignment horizontal="center" vertical="center"/>
    </xf>
    <xf numFmtId="0" fontId="13" fillId="0" borderId="32" xfId="0" applyFont="1" applyBorder="1" applyAlignment="1">
      <alignment horizontal="center" vertical="center"/>
    </xf>
    <xf numFmtId="0" fontId="13" fillId="0" borderId="31" xfId="0" applyFont="1" applyBorder="1" applyAlignment="1">
      <alignment horizontal="center" vertical="center"/>
    </xf>
    <xf numFmtId="49" fontId="13" fillId="0" borderId="44" xfId="0" applyNumberFormat="1" applyFont="1" applyBorder="1" applyAlignment="1">
      <alignment horizontal="center" vertical="center"/>
    </xf>
    <xf numFmtId="49" fontId="8" fillId="0" borderId="44" xfId="0" applyNumberFormat="1" applyFont="1" applyFill="1" applyBorder="1" applyAlignment="1">
      <alignment horizontal="center" vertical="center"/>
    </xf>
    <xf numFmtId="49" fontId="13" fillId="0" borderId="31" xfId="0" applyNumberFormat="1" applyFont="1" applyBorder="1" applyAlignment="1">
      <alignment horizontal="center" vertical="center"/>
    </xf>
    <xf numFmtId="49" fontId="13" fillId="0" borderId="57" xfId="0" applyNumberFormat="1" applyFont="1" applyFill="1" applyBorder="1" applyAlignment="1">
      <alignment horizontal="center" vertical="center"/>
    </xf>
    <xf numFmtId="49" fontId="13" fillId="0" borderId="58" xfId="0" applyNumberFormat="1" applyFont="1" applyFill="1" applyBorder="1" applyAlignment="1">
      <alignment horizontal="center" vertical="center"/>
    </xf>
    <xf numFmtId="49" fontId="13" fillId="0" borderId="55" xfId="0" applyNumberFormat="1" applyFont="1" applyBorder="1" applyAlignment="1">
      <alignment horizontal="center" vertical="center"/>
    </xf>
    <xf numFmtId="49" fontId="13" fillId="0" borderId="54" xfId="0" applyNumberFormat="1" applyFont="1" applyBorder="1" applyAlignment="1">
      <alignment horizontal="center" vertical="center"/>
    </xf>
    <xf numFmtId="49" fontId="13" fillId="0" borderId="32" xfId="0" applyNumberFormat="1" applyFont="1" applyBorder="1" applyAlignment="1">
      <alignment horizontal="center" vertical="center"/>
    </xf>
    <xf numFmtId="49" fontId="13" fillId="0" borderId="88" xfId="0" applyNumberFormat="1" applyFont="1" applyBorder="1" applyAlignment="1">
      <alignment horizontal="center" vertical="center"/>
    </xf>
    <xf numFmtId="49" fontId="13" fillId="0" borderId="3" xfId="0" applyNumberFormat="1" applyFont="1" applyBorder="1" applyAlignment="1">
      <alignment horizontal="center" vertical="center"/>
    </xf>
    <xf numFmtId="0" fontId="18" fillId="7" borderId="75" xfId="5" applyFont="1" applyFill="1" applyBorder="1" applyAlignment="1">
      <alignment horizontal="center" vertical="center"/>
    </xf>
    <xf numFmtId="0" fontId="18" fillId="7" borderId="77" xfId="5" applyFont="1" applyFill="1" applyBorder="1" applyAlignment="1">
      <alignment horizontal="center" vertical="center"/>
    </xf>
    <xf numFmtId="3" fontId="31" fillId="0" borderId="2" xfId="5" applyNumberFormat="1" applyFont="1" applyBorder="1" applyAlignment="1">
      <alignment horizontal="center" vertical="center"/>
    </xf>
    <xf numFmtId="0" fontId="31" fillId="0" borderId="2" xfId="5" applyFont="1" applyBorder="1" applyAlignment="1">
      <alignment horizontal="center" vertical="center"/>
    </xf>
    <xf numFmtId="3" fontId="8" fillId="0" borderId="2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164" fontId="8" fillId="0" borderId="2" xfId="6" applyNumberFormat="1" applyFont="1" applyBorder="1" applyAlignment="1">
      <alignment horizontal="center" vertical="center"/>
    </xf>
    <xf numFmtId="9" fontId="8" fillId="0" borderId="51" xfId="3" applyNumberFormat="1" applyFont="1" applyFill="1" applyBorder="1" applyAlignment="1">
      <alignment horizontal="center" vertical="center"/>
    </xf>
    <xf numFmtId="9" fontId="8" fillId="0" borderId="55" xfId="3" applyNumberFormat="1" applyFont="1" applyFill="1" applyBorder="1" applyAlignment="1">
      <alignment horizontal="center" vertical="center"/>
    </xf>
    <xf numFmtId="9" fontId="8" fillId="0" borderId="54" xfId="3" applyNumberFormat="1" applyFont="1" applyFill="1" applyBorder="1" applyAlignment="1">
      <alignment horizontal="center" vertical="center"/>
    </xf>
    <xf numFmtId="164" fontId="8" fillId="0" borderId="51" xfId="3" applyNumberFormat="1" applyFont="1" applyFill="1" applyBorder="1" applyAlignment="1">
      <alignment horizontal="center" vertical="center"/>
    </xf>
    <xf numFmtId="164" fontId="8" fillId="0" borderId="55" xfId="3" applyNumberFormat="1" applyFont="1" applyFill="1" applyBorder="1" applyAlignment="1">
      <alignment horizontal="center" vertical="center"/>
    </xf>
    <xf numFmtId="164" fontId="8" fillId="0" borderId="54" xfId="3" applyNumberFormat="1" applyFont="1" applyFill="1" applyBorder="1" applyAlignment="1">
      <alignment horizontal="center" vertical="center"/>
    </xf>
    <xf numFmtId="49" fontId="13" fillId="0" borderId="55" xfId="0" applyNumberFormat="1" applyFont="1" applyFill="1" applyBorder="1" applyAlignment="1">
      <alignment horizontal="center" vertical="center" wrapText="1"/>
    </xf>
    <xf numFmtId="49" fontId="13" fillId="0" borderId="54" xfId="0" applyNumberFormat="1" applyFont="1" applyFill="1" applyBorder="1" applyAlignment="1">
      <alignment horizontal="center" vertical="center" wrapText="1"/>
    </xf>
    <xf numFmtId="49" fontId="13" fillId="0" borderId="36" xfId="0" applyNumberFormat="1" applyFont="1" applyBorder="1" applyAlignment="1">
      <alignment horizontal="center" vertical="center"/>
    </xf>
    <xf numFmtId="49" fontId="13" fillId="0" borderId="37" xfId="0" applyNumberFormat="1" applyFont="1" applyBorder="1" applyAlignment="1">
      <alignment horizontal="center" vertical="center"/>
    </xf>
    <xf numFmtId="0" fontId="13" fillId="0" borderId="44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left"/>
    </xf>
    <xf numFmtId="0" fontId="13" fillId="0" borderId="23" xfId="0" applyFont="1" applyBorder="1" applyAlignment="1">
      <alignment horizontal="left"/>
    </xf>
    <xf numFmtId="0" fontId="21" fillId="4" borderId="9" xfId="0" applyFont="1" applyFill="1" applyBorder="1" applyAlignment="1">
      <alignment horizontal="left" vertical="center"/>
    </xf>
    <xf numFmtId="0" fontId="21" fillId="4" borderId="34" xfId="0" applyFont="1" applyFill="1" applyBorder="1" applyAlignment="1">
      <alignment horizontal="left" vertical="center"/>
    </xf>
    <xf numFmtId="0" fontId="8" fillId="0" borderId="11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13" fillId="0" borderId="31" xfId="0" applyFont="1" applyBorder="1" applyAlignment="1">
      <alignment horizontal="center" vertical="center" wrapText="1"/>
    </xf>
    <xf numFmtId="0" fontId="13" fillId="7" borderId="7" xfId="0" applyFont="1" applyFill="1" applyBorder="1" applyAlignment="1">
      <alignment horizontal="center" vertical="center" wrapText="1"/>
    </xf>
    <xf numFmtId="0" fontId="13" fillId="7" borderId="35" xfId="0" applyFont="1" applyFill="1" applyBorder="1" applyAlignment="1">
      <alignment horizontal="center" vertical="center" wrapText="1"/>
    </xf>
    <xf numFmtId="0" fontId="13" fillId="7" borderId="38" xfId="0" applyFont="1" applyFill="1" applyBorder="1" applyAlignment="1">
      <alignment horizontal="center" vertical="center" wrapText="1"/>
    </xf>
    <xf numFmtId="0" fontId="13" fillId="7" borderId="39" xfId="0" applyFont="1" applyFill="1" applyBorder="1" applyAlignment="1">
      <alignment horizontal="center" vertical="center" wrapText="1"/>
    </xf>
    <xf numFmtId="49" fontId="13" fillId="0" borderId="89" xfId="0" applyNumberFormat="1" applyFont="1" applyBorder="1" applyAlignment="1">
      <alignment horizontal="center" vertical="center"/>
    </xf>
    <xf numFmtId="49" fontId="13" fillId="0" borderId="90" xfId="0" applyNumberFormat="1" applyFont="1" applyBorder="1" applyAlignment="1">
      <alignment horizontal="center" vertical="center"/>
    </xf>
    <xf numFmtId="49" fontId="13" fillId="0" borderId="91" xfId="0" applyNumberFormat="1" applyFont="1" applyBorder="1" applyAlignment="1">
      <alignment horizontal="center" vertical="center"/>
    </xf>
    <xf numFmtId="0" fontId="21" fillId="4" borderId="23" xfId="0" applyFont="1" applyFill="1" applyBorder="1" applyAlignment="1">
      <alignment horizontal="left" vertical="center"/>
    </xf>
    <xf numFmtId="0" fontId="18" fillId="0" borderId="44" xfId="0" applyFont="1" applyFill="1" applyBorder="1" applyAlignment="1">
      <alignment horizontal="center" vertical="center"/>
    </xf>
    <xf numFmtId="0" fontId="18" fillId="14" borderId="72" xfId="5" applyFont="1" applyFill="1" applyBorder="1" applyAlignment="1">
      <alignment horizontal="center" vertical="center"/>
    </xf>
    <xf numFmtId="0" fontId="18" fillId="14" borderId="74" xfId="5" applyFont="1" applyFill="1" applyBorder="1" applyAlignment="1">
      <alignment horizontal="center" vertical="center"/>
    </xf>
    <xf numFmtId="49" fontId="13" fillId="0" borderId="99" xfId="0" applyNumberFormat="1" applyFont="1" applyBorder="1" applyAlignment="1">
      <alignment horizontal="center" vertical="center"/>
    </xf>
    <xf numFmtId="49" fontId="13" fillId="0" borderId="100" xfId="0" applyNumberFormat="1" applyFont="1" applyBorder="1" applyAlignment="1">
      <alignment horizontal="center" vertical="center"/>
    </xf>
    <xf numFmtId="49" fontId="13" fillId="0" borderId="88" xfId="0" applyNumberFormat="1" applyFont="1" applyFill="1" applyBorder="1" applyAlignment="1">
      <alignment horizontal="center" vertical="center"/>
    </xf>
    <xf numFmtId="49" fontId="13" fillId="0" borderId="3" xfId="0" applyNumberFormat="1" applyFont="1" applyFill="1" applyBorder="1" applyAlignment="1">
      <alignment horizontal="center" vertical="center"/>
    </xf>
    <xf numFmtId="0" fontId="19" fillId="8" borderId="0" xfId="0" applyFont="1" applyFill="1" applyBorder="1" applyAlignment="1">
      <alignment horizontal="left" vertical="center" wrapText="1"/>
    </xf>
    <xf numFmtId="0" fontId="13" fillId="0" borderId="44" xfId="0" applyFont="1" applyFill="1" applyBorder="1" applyAlignment="1">
      <alignment horizontal="center" vertical="center" wrapText="1"/>
    </xf>
    <xf numFmtId="49" fontId="8" fillId="0" borderId="57" xfId="0" applyNumberFormat="1" applyFont="1" applyFill="1" applyBorder="1" applyAlignment="1">
      <alignment horizontal="center" vertical="center"/>
    </xf>
    <xf numFmtId="49" fontId="8" fillId="0" borderId="58" xfId="0" applyNumberFormat="1" applyFont="1" applyFill="1" applyBorder="1" applyAlignment="1">
      <alignment horizontal="center" vertical="center"/>
    </xf>
    <xf numFmtId="49" fontId="13" fillId="0" borderId="101" xfId="0" applyNumberFormat="1" applyFont="1" applyBorder="1" applyAlignment="1">
      <alignment horizontal="center" vertical="center"/>
    </xf>
    <xf numFmtId="49" fontId="13" fillId="0" borderId="102" xfId="0" applyNumberFormat="1" applyFont="1" applyBorder="1" applyAlignment="1">
      <alignment horizontal="center" vertical="center"/>
    </xf>
    <xf numFmtId="49" fontId="13" fillId="0" borderId="0" xfId="0" applyNumberFormat="1" applyFont="1" applyBorder="1" applyAlignment="1">
      <alignment horizontal="center" vertical="center"/>
    </xf>
    <xf numFmtId="0" fontId="13" fillId="0" borderId="51" xfId="0" applyFont="1" applyBorder="1" applyAlignment="1">
      <alignment horizontal="center" vertical="center" wrapText="1"/>
    </xf>
    <xf numFmtId="0" fontId="13" fillId="0" borderId="54" xfId="0" applyFont="1" applyBorder="1" applyAlignment="1">
      <alignment horizontal="center" vertical="center" wrapText="1"/>
    </xf>
    <xf numFmtId="0" fontId="13" fillId="7" borderId="87" xfId="0" applyFont="1" applyFill="1" applyBorder="1" applyAlignment="1">
      <alignment horizontal="center" vertical="center" wrapText="1"/>
    </xf>
    <xf numFmtId="0" fontId="13" fillId="7" borderId="88" xfId="0" applyFont="1" applyFill="1" applyBorder="1" applyAlignment="1">
      <alignment horizontal="center" vertical="center" wrapText="1"/>
    </xf>
    <xf numFmtId="0" fontId="13" fillId="7" borderId="0" xfId="0" applyFont="1" applyFill="1" applyBorder="1" applyAlignment="1">
      <alignment horizontal="center" vertical="center" wrapText="1"/>
    </xf>
    <xf numFmtId="0" fontId="13" fillId="7" borderId="85" xfId="0" applyFont="1" applyFill="1" applyBorder="1" applyAlignment="1">
      <alignment horizontal="center" vertical="center" wrapText="1"/>
    </xf>
    <xf numFmtId="0" fontId="13" fillId="7" borderId="86" xfId="0" applyFont="1" applyFill="1" applyBorder="1" applyAlignment="1">
      <alignment horizontal="center" vertical="center" wrapText="1"/>
    </xf>
    <xf numFmtId="49" fontId="13" fillId="0" borderId="103" xfId="0" applyNumberFormat="1" applyFont="1" applyBorder="1" applyAlignment="1">
      <alignment horizontal="center" vertical="center"/>
    </xf>
    <xf numFmtId="49" fontId="13" fillId="0" borderId="0" xfId="0" applyNumberFormat="1" applyFont="1" applyFill="1" applyBorder="1" applyAlignment="1">
      <alignment horizontal="center" vertical="center"/>
    </xf>
    <xf numFmtId="0" fontId="18" fillId="14" borderId="73" xfId="5" applyFont="1" applyFill="1" applyBorder="1" applyAlignment="1">
      <alignment horizontal="center" vertical="center"/>
    </xf>
    <xf numFmtId="0" fontId="31" fillId="0" borderId="2" xfId="5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/>
    </xf>
    <xf numFmtId="0" fontId="37" fillId="3" borderId="2" xfId="0" applyFont="1" applyFill="1" applyBorder="1" applyAlignment="1">
      <alignment horizontal="center" vertical="center" wrapText="1"/>
    </xf>
    <xf numFmtId="0" fontId="37" fillId="3" borderId="2" xfId="0" applyFont="1" applyFill="1" applyBorder="1" applyAlignment="1">
      <alignment horizontal="center"/>
    </xf>
    <xf numFmtId="0" fontId="37" fillId="0" borderId="2" xfId="0" applyFont="1" applyBorder="1" applyAlignment="1">
      <alignment horizontal="center" vertical="center" wrapText="1"/>
    </xf>
    <xf numFmtId="0" fontId="37" fillId="0" borderId="2" xfId="0" applyFont="1" applyBorder="1" applyAlignment="1">
      <alignment horizontal="center"/>
    </xf>
    <xf numFmtId="0" fontId="37" fillId="7" borderId="2" xfId="0" applyFont="1" applyFill="1" applyBorder="1" applyAlignment="1">
      <alignment horizontal="center" vertical="center" wrapText="1"/>
    </xf>
    <xf numFmtId="0" fontId="37" fillId="7" borderId="2" xfId="0" applyFont="1" applyFill="1" applyBorder="1" applyAlignment="1">
      <alignment horizontal="center"/>
    </xf>
    <xf numFmtId="0" fontId="17" fillId="4" borderId="2" xfId="0" applyFont="1" applyFill="1" applyBorder="1" applyAlignment="1">
      <alignment horizontal="center" vertical="center" wrapText="1"/>
    </xf>
    <xf numFmtId="0" fontId="17" fillId="4" borderId="2" xfId="0" applyFont="1" applyFill="1" applyBorder="1" applyAlignment="1">
      <alignment horizontal="center"/>
    </xf>
    <xf numFmtId="0" fontId="19" fillId="0" borderId="0" xfId="0" applyFont="1" applyAlignment="1">
      <alignment horizontal="left" vertical="center" wrapText="1"/>
    </xf>
    <xf numFmtId="0" fontId="37" fillId="0" borderId="2" xfId="0" applyFont="1" applyBorder="1" applyAlignment="1">
      <alignment horizontal="center" vertical="center"/>
    </xf>
    <xf numFmtId="0" fontId="37" fillId="7" borderId="2" xfId="0" applyFont="1" applyFill="1" applyBorder="1" applyAlignment="1">
      <alignment horizontal="center" vertical="center"/>
    </xf>
    <xf numFmtId="0" fontId="37" fillId="3" borderId="2" xfId="0" applyFont="1" applyFill="1" applyBorder="1" applyAlignment="1">
      <alignment horizontal="center" vertical="center"/>
    </xf>
    <xf numFmtId="0" fontId="17" fillId="4" borderId="2" xfId="0" applyFont="1" applyFill="1" applyBorder="1" applyAlignment="1">
      <alignment horizontal="center" vertical="center"/>
    </xf>
    <xf numFmtId="0" fontId="31" fillId="0" borderId="31" xfId="5" applyFont="1" applyBorder="1" applyAlignment="1">
      <alignment horizontal="center" vertical="center"/>
    </xf>
    <xf numFmtId="164" fontId="8" fillId="0" borderId="31" xfId="6" applyNumberFormat="1" applyFont="1" applyBorder="1" applyAlignment="1">
      <alignment horizontal="center" vertical="center"/>
    </xf>
    <xf numFmtId="0" fontId="31" fillId="0" borderId="31" xfId="5" applyFont="1" applyBorder="1" applyAlignment="1">
      <alignment horizontal="center" vertical="center" wrapText="1"/>
    </xf>
    <xf numFmtId="0" fontId="8" fillId="0" borderId="42" xfId="0" applyFont="1" applyBorder="1" applyAlignment="1">
      <alignment horizontal="left"/>
    </xf>
    <xf numFmtId="0" fontId="8" fillId="0" borderId="43" xfId="0" applyFont="1" applyBorder="1" applyAlignment="1">
      <alignment horizontal="left"/>
    </xf>
    <xf numFmtId="0" fontId="8" fillId="0" borderId="40" xfId="0" applyFont="1" applyBorder="1" applyAlignment="1">
      <alignment horizontal="left"/>
    </xf>
    <xf numFmtId="0" fontId="8" fillId="0" borderId="41" xfId="0" applyFont="1" applyBorder="1" applyAlignment="1">
      <alignment horizontal="left"/>
    </xf>
    <xf numFmtId="0" fontId="8" fillId="0" borderId="45" xfId="0" applyFont="1" applyBorder="1" applyAlignment="1">
      <alignment horizontal="left"/>
    </xf>
    <xf numFmtId="0" fontId="8" fillId="0" borderId="46" xfId="0" applyFont="1" applyBorder="1" applyAlignment="1">
      <alignment horizontal="left"/>
    </xf>
    <xf numFmtId="0" fontId="8" fillId="3" borderId="2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/>
    </xf>
    <xf numFmtId="0" fontId="8" fillId="0" borderId="2" xfId="0" applyFont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/>
    </xf>
    <xf numFmtId="0" fontId="28" fillId="5" borderId="3" xfId="0" applyFont="1" applyFill="1" applyBorder="1" applyAlignment="1">
      <alignment horizontal="center" vertical="center"/>
    </xf>
    <xf numFmtId="164" fontId="28" fillId="5" borderId="3" xfId="3" applyNumberFormat="1" applyFont="1" applyFill="1" applyBorder="1" applyAlignment="1">
      <alignment horizontal="center" vertical="center"/>
    </xf>
    <xf numFmtId="0" fontId="28" fillId="5" borderId="2" xfId="0" applyFont="1" applyFill="1" applyBorder="1" applyAlignment="1">
      <alignment horizontal="center" vertical="center" wrapText="1"/>
    </xf>
    <xf numFmtId="0" fontId="28" fillId="5" borderId="2" xfId="0" applyFont="1" applyFill="1" applyBorder="1" applyAlignment="1">
      <alignment horizontal="center"/>
    </xf>
    <xf numFmtId="0" fontId="18" fillId="0" borderId="72" xfId="0" applyFont="1" applyBorder="1" applyAlignment="1">
      <alignment horizontal="center" vertical="center" wrapText="1"/>
    </xf>
    <xf numFmtId="0" fontId="18" fillId="0" borderId="73" xfId="0" applyFont="1" applyBorder="1" applyAlignment="1">
      <alignment horizontal="center" vertical="center" wrapText="1"/>
    </xf>
    <xf numFmtId="0" fontId="18" fillId="0" borderId="74" xfId="0" applyFont="1" applyBorder="1" applyAlignment="1">
      <alignment horizontal="center" vertical="center" wrapText="1"/>
    </xf>
    <xf numFmtId="0" fontId="18" fillId="7" borderId="75" xfId="0" applyFont="1" applyFill="1" applyBorder="1" applyAlignment="1">
      <alignment horizontal="center" vertical="center" wrapText="1"/>
    </xf>
    <xf numFmtId="0" fontId="18" fillId="7" borderId="76" xfId="0" applyFont="1" applyFill="1" applyBorder="1" applyAlignment="1">
      <alignment horizontal="center" vertical="center" wrapText="1"/>
    </xf>
    <xf numFmtId="0" fontId="18" fillId="7" borderId="77" xfId="0" applyFont="1" applyFill="1" applyBorder="1" applyAlignment="1">
      <alignment horizontal="center" vertical="center" wrapText="1"/>
    </xf>
    <xf numFmtId="0" fontId="18" fillId="4" borderId="75" xfId="0" applyFont="1" applyFill="1" applyBorder="1" applyAlignment="1">
      <alignment horizontal="center" vertical="center" wrapText="1"/>
    </xf>
    <xf numFmtId="0" fontId="18" fillId="4" borderId="76" xfId="0" applyFont="1" applyFill="1" applyBorder="1" applyAlignment="1">
      <alignment horizontal="center" vertical="center" wrapText="1"/>
    </xf>
    <xf numFmtId="0" fontId="18" fillId="4" borderId="77" xfId="0" applyFont="1" applyFill="1" applyBorder="1" applyAlignment="1">
      <alignment horizontal="center" vertical="center" wrapText="1"/>
    </xf>
    <xf numFmtId="0" fontId="8" fillId="0" borderId="72" xfId="0" applyFont="1" applyBorder="1" applyAlignment="1">
      <alignment horizontal="center" vertical="center" wrapText="1"/>
    </xf>
    <xf numFmtId="0" fontId="8" fillId="0" borderId="73" xfId="0" applyFont="1" applyBorder="1" applyAlignment="1">
      <alignment horizontal="center" vertical="center" wrapText="1"/>
    </xf>
    <xf numFmtId="0" fontId="8" fillId="0" borderId="74" xfId="0" applyFont="1" applyBorder="1" applyAlignment="1">
      <alignment horizontal="center" vertical="center" wrapText="1"/>
    </xf>
    <xf numFmtId="0" fontId="21" fillId="5" borderId="75" xfId="0" applyFont="1" applyFill="1" applyBorder="1" applyAlignment="1">
      <alignment horizontal="center" vertical="center" wrapText="1"/>
    </xf>
    <xf numFmtId="0" fontId="21" fillId="5" borderId="76" xfId="0" applyFont="1" applyFill="1" applyBorder="1" applyAlignment="1">
      <alignment horizontal="center" vertical="center" wrapText="1"/>
    </xf>
    <xf numFmtId="0" fontId="21" fillId="5" borderId="77" xfId="0" applyFont="1" applyFill="1" applyBorder="1" applyAlignment="1">
      <alignment horizontal="center" vertical="center" wrapText="1"/>
    </xf>
    <xf numFmtId="0" fontId="18" fillId="3" borderId="119" xfId="0" applyFont="1" applyFill="1" applyBorder="1" applyAlignment="1">
      <alignment horizontal="center" vertical="center" wrapText="1"/>
    </xf>
    <xf numFmtId="0" fontId="18" fillId="3" borderId="120" xfId="0" applyFont="1" applyFill="1" applyBorder="1" applyAlignment="1">
      <alignment horizontal="center" vertical="center" wrapText="1"/>
    </xf>
    <xf numFmtId="0" fontId="21" fillId="4" borderId="119" xfId="0" applyFont="1" applyFill="1" applyBorder="1" applyAlignment="1">
      <alignment horizontal="center" vertical="center" wrapText="1"/>
    </xf>
    <xf numFmtId="0" fontId="21" fillId="4" borderId="120" xfId="0" applyFont="1" applyFill="1" applyBorder="1" applyAlignment="1">
      <alignment horizontal="center" vertical="center" wrapText="1"/>
    </xf>
    <xf numFmtId="0" fontId="18" fillId="0" borderId="104" xfId="0" applyFont="1" applyBorder="1" applyAlignment="1">
      <alignment horizontal="center" vertical="center" wrapText="1"/>
    </xf>
    <xf numFmtId="0" fontId="18" fillId="0" borderId="108" xfId="0" applyFont="1" applyBorder="1" applyAlignment="1">
      <alignment horizontal="center" vertical="center" wrapText="1"/>
    </xf>
    <xf numFmtId="0" fontId="18" fillId="0" borderId="112" xfId="0" applyFont="1" applyBorder="1" applyAlignment="1">
      <alignment horizontal="center" vertical="center"/>
    </xf>
    <xf numFmtId="0" fontId="8" fillId="0" borderId="109" xfId="0" applyFont="1" applyBorder="1" applyAlignment="1">
      <alignment horizontal="center" vertical="center" wrapText="1"/>
    </xf>
    <xf numFmtId="0" fontId="8" fillId="7" borderId="113" xfId="0" applyFont="1" applyFill="1" applyBorder="1" applyAlignment="1">
      <alignment horizontal="center" vertical="center" wrapText="1"/>
    </xf>
    <xf numFmtId="0" fontId="8" fillId="7" borderId="114" xfId="0" applyFont="1" applyFill="1" applyBorder="1" applyAlignment="1">
      <alignment horizontal="center" vertical="center" wrapText="1"/>
    </xf>
    <xf numFmtId="0" fontId="18" fillId="0" borderId="112" xfId="0" applyFont="1" applyBorder="1" applyAlignment="1">
      <alignment horizontal="center" vertical="center" wrapText="1"/>
    </xf>
    <xf numFmtId="0" fontId="18" fillId="3" borderId="116" xfId="0" applyFont="1" applyFill="1" applyBorder="1" applyAlignment="1">
      <alignment horizontal="center" vertical="center" wrapText="1"/>
    </xf>
    <xf numFmtId="0" fontId="18" fillId="3" borderId="117" xfId="0" applyFont="1" applyFill="1" applyBorder="1" applyAlignment="1">
      <alignment horizontal="center" vertical="center" wrapText="1"/>
    </xf>
    <xf numFmtId="0" fontId="21" fillId="4" borderId="44" xfId="0" applyFont="1" applyFill="1" applyBorder="1" applyAlignment="1">
      <alignment horizontal="center" vertical="center" wrapText="1"/>
    </xf>
    <xf numFmtId="0" fontId="8" fillId="0" borderId="44" xfId="0" applyFont="1" applyBorder="1" applyAlignment="1">
      <alignment horizontal="center" vertical="center" wrapText="1"/>
    </xf>
    <xf numFmtId="49" fontId="13" fillId="0" borderId="47" xfId="0" applyNumberFormat="1" applyFont="1" applyBorder="1" applyAlignment="1">
      <alignment horizontal="center" vertical="center"/>
    </xf>
    <xf numFmtId="49" fontId="13" fillId="0" borderId="48" xfId="0" applyNumberFormat="1" applyFont="1" applyBorder="1" applyAlignment="1">
      <alignment horizontal="center" vertical="center"/>
    </xf>
    <xf numFmtId="0" fontId="18" fillId="7" borderId="44" xfId="0" applyFont="1" applyFill="1" applyBorder="1" applyAlignment="1">
      <alignment horizontal="center" vertical="center" wrapText="1"/>
    </xf>
    <xf numFmtId="0" fontId="18" fillId="7" borderId="44" xfId="0" applyFont="1" applyFill="1" applyBorder="1" applyAlignment="1">
      <alignment horizontal="center" vertical="center"/>
    </xf>
    <xf numFmtId="0" fontId="21" fillId="6" borderId="44" xfId="0" applyFont="1" applyFill="1" applyBorder="1" applyAlignment="1">
      <alignment horizontal="center" vertical="center" wrapText="1"/>
    </xf>
    <xf numFmtId="0" fontId="21" fillId="6" borderId="44" xfId="0" applyFont="1" applyFill="1" applyBorder="1" applyAlignment="1">
      <alignment horizontal="center" vertical="center"/>
    </xf>
    <xf numFmtId="0" fontId="21" fillId="4" borderId="7" xfId="0" applyFont="1" applyFill="1" applyBorder="1" applyAlignment="1">
      <alignment horizontal="center" vertical="center"/>
    </xf>
    <xf numFmtId="0" fontId="21" fillId="4" borderId="8" xfId="0" applyFont="1" applyFill="1" applyBorder="1" applyAlignment="1">
      <alignment horizontal="center" vertical="center"/>
    </xf>
    <xf numFmtId="0" fontId="18" fillId="0" borderId="44" xfId="0" applyFont="1" applyBorder="1" applyAlignment="1">
      <alignment horizontal="center" vertical="center" wrapText="1"/>
    </xf>
    <xf numFmtId="0" fontId="18" fillId="0" borderId="44" xfId="0" applyFont="1" applyBorder="1" applyAlignment="1">
      <alignment horizontal="center" vertical="center"/>
    </xf>
    <xf numFmtId="0" fontId="21" fillId="6" borderId="65" xfId="0" applyFont="1" applyFill="1" applyBorder="1" applyAlignment="1">
      <alignment horizontal="center" vertical="center" wrapText="1"/>
    </xf>
    <xf numFmtId="0" fontId="21" fillId="6" borderId="65" xfId="0" applyFont="1" applyFill="1" applyBorder="1" applyAlignment="1">
      <alignment horizontal="center" vertical="center"/>
    </xf>
    <xf numFmtId="0" fontId="18" fillId="0" borderId="59" xfId="0" applyFont="1" applyBorder="1" applyAlignment="1">
      <alignment horizontal="center" vertical="center" wrapText="1"/>
    </xf>
    <xf numFmtId="0" fontId="18" fillId="0" borderId="78" xfId="0" applyFont="1" applyBorder="1" applyAlignment="1">
      <alignment horizontal="center" vertical="center" wrapText="1"/>
    </xf>
    <xf numFmtId="0" fontId="18" fillId="0" borderId="65" xfId="0" applyFont="1" applyBorder="1" applyAlignment="1">
      <alignment horizontal="center" vertical="center" wrapText="1"/>
    </xf>
    <xf numFmtId="0" fontId="13" fillId="0" borderId="44" xfId="0" applyFont="1" applyBorder="1" applyAlignment="1">
      <alignment horizontal="center" vertical="center"/>
    </xf>
    <xf numFmtId="0" fontId="12" fillId="0" borderId="44" xfId="0" applyFont="1" applyBorder="1" applyAlignment="1">
      <alignment horizontal="center" vertical="center" wrapText="1"/>
    </xf>
    <xf numFmtId="0" fontId="12" fillId="0" borderId="59" xfId="0" applyFont="1" applyBorder="1" applyAlignment="1">
      <alignment horizontal="center" vertical="center" wrapText="1"/>
    </xf>
    <xf numFmtId="0" fontId="16" fillId="0" borderId="31" xfId="0" applyFont="1" applyBorder="1" applyAlignment="1">
      <alignment horizontal="center" vertical="center"/>
    </xf>
    <xf numFmtId="0" fontId="29" fillId="4" borderId="31" xfId="0" applyFont="1" applyFill="1" applyBorder="1" applyAlignment="1">
      <alignment horizontal="center" vertical="center"/>
    </xf>
  </cellXfs>
  <cellStyles count="8">
    <cellStyle name="Milliers" xfId="7" builtinId="3"/>
    <cellStyle name="Normal" xfId="0" builtinId="0"/>
    <cellStyle name="Normal 2" xfId="1" xr:uid="{00000000-0005-0000-0000-000001000000}"/>
    <cellStyle name="Normal 3" xfId="2" xr:uid="{00000000-0005-0000-0000-000002000000}"/>
    <cellStyle name="Normal 4" xfId="5" xr:uid="{0317FB6B-E07A-4EF2-8ABA-BB7ADE683C93}"/>
    <cellStyle name="Pourcentage" xfId="3" builtinId="5"/>
    <cellStyle name="Pourcentage 2" xfId="4" xr:uid="{0B27E029-C6E5-4FBE-8C9F-2E75A5E8C94F}"/>
    <cellStyle name="Pourcentage 2 2" xfId="6" xr:uid="{BA1FF2B9-EA10-430D-AA35-DC13E4DD6BE6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663399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E3E3E3"/>
      <rgbColor rgb="003366FF"/>
      <rgbColor rgb="0033CCCC"/>
      <rgbColor rgb="0099CC00"/>
      <rgbColor rgb="00FFCC00"/>
      <rgbColor rgb="00FF99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3"/>
  <sheetViews>
    <sheetView showGridLines="0" tabSelected="1" zoomScale="116" workbookViewId="0"/>
  </sheetViews>
  <sheetFormatPr baseColWidth="10" defaultColWidth="11.42578125" defaultRowHeight="16.5" x14ac:dyDescent="0.3"/>
  <cols>
    <col min="1" max="1" width="4.140625" style="145" customWidth="1"/>
    <col min="2" max="2" width="2" style="6" customWidth="1"/>
    <col min="3" max="3" width="3" style="6" customWidth="1"/>
    <col min="4" max="12" width="11.42578125" style="6"/>
    <col min="13" max="13" width="10.140625" style="6" customWidth="1"/>
    <col min="14" max="16384" width="11.42578125" style="6"/>
  </cols>
  <sheetData>
    <row r="1" spans="1:14" x14ac:dyDescent="0.3">
      <c r="A1" s="145" t="s">
        <v>464</v>
      </c>
      <c r="B1" s="6" t="s">
        <v>464</v>
      </c>
    </row>
    <row r="2" spans="1:14" ht="39" customHeight="1" x14ac:dyDescent="0.3">
      <c r="D2" s="492" t="s">
        <v>567</v>
      </c>
      <c r="E2" s="492"/>
      <c r="F2" s="492"/>
      <c r="G2" s="492"/>
      <c r="H2" s="492"/>
      <c r="I2" s="492"/>
      <c r="J2" s="492"/>
      <c r="K2" s="492"/>
      <c r="L2" s="492"/>
      <c r="M2" s="492"/>
      <c r="N2" s="492"/>
    </row>
    <row r="3" spans="1:14" s="7" customFormat="1" ht="12" customHeight="1" x14ac:dyDescent="0.3">
      <c r="A3" s="145"/>
      <c r="D3" s="491"/>
      <c r="E3" s="491"/>
      <c r="F3" s="491"/>
      <c r="G3" s="491"/>
      <c r="H3" s="491"/>
      <c r="I3" s="491"/>
      <c r="J3" s="491"/>
      <c r="K3" s="491"/>
      <c r="L3" s="491"/>
      <c r="M3" s="491"/>
      <c r="N3" s="491"/>
    </row>
    <row r="4" spans="1:14" s="7" customFormat="1" ht="18.75" customHeight="1" x14ac:dyDescent="0.3">
      <c r="A4" s="145"/>
      <c r="D4" s="490" t="s">
        <v>503</v>
      </c>
      <c r="E4" s="490"/>
      <c r="F4" s="490"/>
      <c r="G4" s="490"/>
      <c r="H4" s="490"/>
      <c r="I4" s="490"/>
      <c r="J4" s="490"/>
      <c r="K4" s="490"/>
      <c r="L4" s="490"/>
      <c r="M4" s="490"/>
      <c r="N4" s="490"/>
    </row>
    <row r="5" spans="1:14" s="7" customFormat="1" ht="18.75" customHeight="1" x14ac:dyDescent="0.3">
      <c r="A5" s="145"/>
      <c r="D5" s="6"/>
      <c r="E5" s="35"/>
      <c r="F5" s="35"/>
      <c r="G5" s="35"/>
      <c r="H5" s="35"/>
      <c r="I5" s="35"/>
      <c r="J5" s="35"/>
      <c r="K5" s="35"/>
      <c r="L5" s="35"/>
      <c r="M5" s="35"/>
      <c r="N5" s="35"/>
    </row>
    <row r="6" spans="1:14" ht="9.75" customHeight="1" x14ac:dyDescent="0.3"/>
    <row r="7" spans="1:14" ht="14.25" customHeight="1" x14ac:dyDescent="0.3">
      <c r="C7" s="493" t="s">
        <v>463</v>
      </c>
      <c r="D7" s="493"/>
    </row>
    <row r="8" spans="1:14" ht="6" customHeight="1" x14ac:dyDescent="0.3"/>
    <row r="9" spans="1:14" s="61" customFormat="1" ht="20.25" customHeight="1" x14ac:dyDescent="0.2">
      <c r="A9" s="301" t="s">
        <v>519</v>
      </c>
      <c r="C9" s="109"/>
      <c r="D9" s="127" t="str">
        <f>'0- SYNTHÈSE ENSEIGN. AGRICOLE'!A2</f>
        <v>0 - SYNTHÈSE DES EFFECTIFS DE L'ENSEIGNEMENT AGRICOLE (élèves, étudiants et apprentis)</v>
      </c>
    </row>
    <row r="10" spans="1:14" ht="20.25" customHeight="1" x14ac:dyDescent="0.2">
      <c r="A10" s="486" t="s">
        <v>520</v>
      </c>
      <c r="C10" s="97"/>
      <c r="D10" s="57" t="str">
        <f>'1- Effectifs EAT'!B2</f>
        <v>1 - Effectifs de l'enseignement agricole technique, de la 4e au BTSA (élèves et apprentis)</v>
      </c>
    </row>
    <row r="11" spans="1:14" ht="20.25" customHeight="1" x14ac:dyDescent="0.2">
      <c r="A11" s="487"/>
      <c r="C11" s="97"/>
      <c r="D11" s="63" t="str">
        <f>'2- Voie sco par famille'!$B$2</f>
        <v>2 - Effectifs de la voie scolaire par affiliations et types de contrat</v>
      </c>
      <c r="N11" s="11"/>
    </row>
    <row r="12" spans="1:14" ht="20.25" customHeight="1" x14ac:dyDescent="0.2">
      <c r="A12" s="487"/>
      <c r="C12" s="97"/>
      <c r="D12" s="64" t="str">
        <f>'3- Voie sco par filières'!$B$2</f>
        <v>3 - Effectifs de la voie scolaire par cycles et par filières</v>
      </c>
      <c r="N12" s="11"/>
    </row>
    <row r="13" spans="1:14" ht="20.25" customHeight="1" x14ac:dyDescent="0.2">
      <c r="A13" s="487"/>
      <c r="C13" s="97"/>
      <c r="D13" s="64" t="str">
        <f>'3bis- Voie sco par niveau'!A2</f>
        <v>3bis - Effectifs de la voie scolaire par niveau</v>
      </c>
      <c r="N13" s="11"/>
    </row>
    <row r="14" spans="1:14" ht="20.25" customHeight="1" x14ac:dyDescent="0.2">
      <c r="A14" s="487"/>
      <c r="C14" s="97"/>
      <c r="D14" s="65" t="str">
        <f>'4- Voie sco par classes'!$B$2</f>
        <v>4 - Effectifs de la voie scolaire par classes</v>
      </c>
      <c r="N14" s="11"/>
    </row>
    <row r="15" spans="1:14" ht="20.25" customHeight="1" x14ac:dyDescent="0.2">
      <c r="A15" s="487"/>
      <c r="C15" s="97"/>
      <c r="D15" s="65" t="str">
        <f>'5- Voie sco par sections'!A2</f>
        <v>5 - Effectifs de la voie scolaire par sections</v>
      </c>
      <c r="N15" s="11"/>
    </row>
    <row r="16" spans="1:14" ht="20.25" customHeight="1" x14ac:dyDescent="0.2">
      <c r="A16" s="487"/>
      <c r="C16" s="97"/>
      <c r="D16" s="65" t="str">
        <f>'5bis- Voie sco famille-section'!A2</f>
        <v>5bis - Effectifs de la voie scolaire par sections et secteurs</v>
      </c>
      <c r="N16" s="10"/>
    </row>
    <row r="17" spans="1:15" ht="20.25" customHeight="1" x14ac:dyDescent="0.2">
      <c r="A17" s="487"/>
      <c r="C17" s="97"/>
      <c r="D17" s="65" t="str">
        <f>'6-Apprentis famille et région'!A2</f>
        <v>6 - Effectifs d'apprentis - Par famille et par région</v>
      </c>
      <c r="N17" s="10"/>
    </row>
    <row r="18" spans="1:15" ht="20.25" customHeight="1" x14ac:dyDescent="0.2">
      <c r="A18" s="487"/>
      <c r="C18" s="97"/>
      <c r="D18" s="65" t="str">
        <f>'7-Apprentis filière et niveau'!A2</f>
        <v>7 - Effectifs d'apprentis - Par filière et par niveau</v>
      </c>
      <c r="N18" s="10"/>
    </row>
    <row r="19" spans="1:15" ht="20.25" customHeight="1" x14ac:dyDescent="0.2">
      <c r="A19" s="488"/>
      <c r="C19" s="97"/>
      <c r="D19" s="65" t="str">
        <f>'8-Apprentis par formation'!A2</f>
        <v>8 - Effectifs d'apprentis - Par formation</v>
      </c>
      <c r="N19" s="10"/>
    </row>
    <row r="20" spans="1:15" ht="20.25" customHeight="1" x14ac:dyDescent="0.2">
      <c r="A20" s="301" t="s">
        <v>521</v>
      </c>
      <c r="C20" s="98"/>
      <c r="D20" s="128" t="str">
        <f>'9- Supérieur long'!A2</f>
        <v>9 - Effectifs de l'enseignement supérieur agricole (étudiants et apprentis en cursus de référence)</v>
      </c>
      <c r="N20" s="10"/>
    </row>
    <row r="21" spans="1:15" ht="20.25" customHeight="1" x14ac:dyDescent="0.3">
      <c r="A21" s="302"/>
      <c r="D21" s="9"/>
      <c r="N21" s="10"/>
    </row>
    <row r="22" spans="1:15" ht="60.75" customHeight="1" x14ac:dyDescent="0.3">
      <c r="A22" s="302"/>
      <c r="D22" s="489" t="s">
        <v>555</v>
      </c>
      <c r="E22" s="489"/>
      <c r="F22" s="489"/>
      <c r="G22" s="489"/>
      <c r="H22" s="489"/>
      <c r="I22" s="489"/>
      <c r="J22" s="489"/>
      <c r="K22" s="489"/>
      <c r="L22" s="489"/>
      <c r="M22" s="489"/>
      <c r="N22" s="489"/>
      <c r="O22" s="255"/>
    </row>
    <row r="23" spans="1:15" ht="20.25" customHeight="1" x14ac:dyDescent="0.3">
      <c r="A23" s="302"/>
      <c r="D23" s="9"/>
      <c r="N23" s="10"/>
    </row>
    <row r="24" spans="1:15" s="61" customFormat="1" ht="16.5" customHeight="1" x14ac:dyDescent="0.2">
      <c r="A24" s="303"/>
      <c r="D24" s="55" t="s">
        <v>453</v>
      </c>
      <c r="N24" s="62"/>
    </row>
    <row r="25" spans="1:15" s="61" customFormat="1" ht="16.5" customHeight="1" x14ac:dyDescent="0.2">
      <c r="A25" s="303"/>
      <c r="D25" s="55" t="s">
        <v>504</v>
      </c>
      <c r="N25" s="62"/>
    </row>
    <row r="26" spans="1:15" s="61" customFormat="1" ht="16.5" customHeight="1" x14ac:dyDescent="0.2">
      <c r="A26" s="303"/>
      <c r="D26" s="55" t="s">
        <v>568</v>
      </c>
      <c r="N26" s="62"/>
    </row>
    <row r="27" spans="1:15" s="61" customFormat="1" ht="16.5" customHeight="1" x14ac:dyDescent="0.2">
      <c r="A27" s="303"/>
      <c r="D27" s="55" t="s">
        <v>559</v>
      </c>
      <c r="N27" s="62"/>
    </row>
    <row r="28" spans="1:15" s="61" customFormat="1" ht="16.5" customHeight="1" x14ac:dyDescent="0.2">
      <c r="A28" s="303"/>
      <c r="D28" s="55" t="s">
        <v>454</v>
      </c>
      <c r="N28" s="62"/>
    </row>
    <row r="29" spans="1:15" s="61" customFormat="1" ht="16.5" customHeight="1" x14ac:dyDescent="0.2">
      <c r="A29" s="303"/>
      <c r="D29" s="55" t="s">
        <v>560</v>
      </c>
      <c r="E29" s="56"/>
      <c r="F29" s="56"/>
      <c r="G29" s="56"/>
      <c r="H29" s="56"/>
      <c r="I29" s="56"/>
      <c r="J29" s="56"/>
      <c r="K29" s="56"/>
      <c r="L29" s="56"/>
      <c r="M29" s="56"/>
    </row>
    <row r="30" spans="1:15" x14ac:dyDescent="0.3">
      <c r="D30" s="8" t="s">
        <v>561</v>
      </c>
      <c r="E30" s="3"/>
      <c r="F30" s="3"/>
      <c r="G30" s="3"/>
      <c r="H30" s="3"/>
      <c r="I30" s="3"/>
      <c r="J30" s="3"/>
      <c r="K30" s="3"/>
      <c r="L30" s="3"/>
      <c r="M30" s="3"/>
    </row>
    <row r="31" spans="1:15" x14ac:dyDescent="0.3">
      <c r="D31" s="8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</row>
    <row r="32" spans="1:15" x14ac:dyDescent="0.3">
      <c r="D32" s="8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</row>
    <row r="33" spans="5:15" x14ac:dyDescent="0.3">
      <c r="E33" s="3"/>
      <c r="F33" s="3"/>
      <c r="G33" s="3"/>
      <c r="H33" s="3"/>
      <c r="I33" s="3"/>
      <c r="J33" s="3"/>
      <c r="K33" s="1"/>
      <c r="L33" s="1"/>
      <c r="M33" s="1"/>
      <c r="N33" s="1"/>
      <c r="O33" s="1"/>
    </row>
  </sheetData>
  <mergeCells count="6">
    <mergeCell ref="A10:A19"/>
    <mergeCell ref="D22:N22"/>
    <mergeCell ref="D4:N4"/>
    <mergeCell ref="D3:N3"/>
    <mergeCell ref="D2:N2"/>
    <mergeCell ref="C7:D7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&amp;L&amp;7DGER - DAT / 
Bureau de la valorisation de la performance de l'enseignement agricole&amp;C&amp;8&amp;D&amp;R&amp;7&amp;P/&amp;N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5B2917-E043-41F7-9041-68BD3A4CECB7}">
  <sheetPr>
    <tabColor theme="3" tint="0.59999389629810485"/>
  </sheetPr>
  <dimension ref="A2:O154"/>
  <sheetViews>
    <sheetView workbookViewId="0"/>
  </sheetViews>
  <sheetFormatPr baseColWidth="10" defaultColWidth="11.42578125" defaultRowHeight="12.75" x14ac:dyDescent="0.2"/>
  <cols>
    <col min="1" max="1" width="14.28515625" style="70" customWidth="1"/>
    <col min="2" max="2" width="22.7109375" style="70" customWidth="1"/>
    <col min="3" max="16384" width="11.42578125" style="70"/>
  </cols>
  <sheetData>
    <row r="2" spans="1:13" ht="15.75" x14ac:dyDescent="0.2">
      <c r="A2" s="107" t="s">
        <v>654</v>
      </c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</row>
    <row r="4" spans="1:13" x14ac:dyDescent="0.2">
      <c r="A4" s="249" t="s">
        <v>603</v>
      </c>
    </row>
    <row r="5" spans="1:13" x14ac:dyDescent="0.2">
      <c r="A5" s="249" t="s">
        <v>604</v>
      </c>
    </row>
    <row r="6" spans="1:13" x14ac:dyDescent="0.2">
      <c r="A6" s="249" t="s">
        <v>450</v>
      </c>
    </row>
    <row r="7" spans="1:13" ht="14.25" x14ac:dyDescent="0.2">
      <c r="A7" s="180"/>
    </row>
    <row r="8" spans="1:13" ht="14.25" x14ac:dyDescent="0.2">
      <c r="A8" s="181"/>
    </row>
    <row r="9" spans="1:13" ht="14.25" x14ac:dyDescent="0.2">
      <c r="A9" s="180"/>
    </row>
    <row r="10" spans="1:13" ht="15" x14ac:dyDescent="0.2">
      <c r="A10" s="250" t="s">
        <v>605</v>
      </c>
    </row>
    <row r="11" spans="1:13" ht="12.75" customHeight="1" x14ac:dyDescent="0.2">
      <c r="A11" s="182"/>
    </row>
    <row r="12" spans="1:13" x14ac:dyDescent="0.2">
      <c r="A12" s="499" t="s">
        <v>254</v>
      </c>
      <c r="B12" s="499"/>
      <c r="C12" s="444">
        <v>2023</v>
      </c>
      <c r="D12" s="444" t="s">
        <v>570</v>
      </c>
      <c r="E12" s="147" t="s">
        <v>452</v>
      </c>
      <c r="F12" s="447" t="s">
        <v>98</v>
      </c>
    </row>
    <row r="13" spans="1:13" x14ac:dyDescent="0.2">
      <c r="A13" s="499" t="s">
        <v>7</v>
      </c>
      <c r="B13" s="499"/>
      <c r="C13" s="178">
        <v>27386</v>
      </c>
      <c r="D13" s="178">
        <v>27764</v>
      </c>
      <c r="E13" s="178">
        <f>D13-C13</f>
        <v>378</v>
      </c>
      <c r="F13" s="447">
        <f>E13/C13</f>
        <v>1.3802672898561309E-2</v>
      </c>
    </row>
    <row r="14" spans="1:13" x14ac:dyDescent="0.2">
      <c r="A14" s="499" t="s">
        <v>1</v>
      </c>
      <c r="B14" s="499"/>
      <c r="C14" s="178">
        <v>17541</v>
      </c>
      <c r="D14" s="178">
        <v>17879</v>
      </c>
      <c r="E14" s="178">
        <f>D14-C14</f>
        <v>338</v>
      </c>
      <c r="F14" s="447">
        <f>E14/C14</f>
        <v>1.9269140869961805E-2</v>
      </c>
    </row>
    <row r="15" spans="1:13" ht="19.5" customHeight="1" x14ac:dyDescent="0.2">
      <c r="A15" s="638" t="s">
        <v>96</v>
      </c>
      <c r="B15" s="639"/>
      <c r="C15" s="179">
        <v>44927</v>
      </c>
      <c r="D15" s="179">
        <v>45643</v>
      </c>
      <c r="E15" s="179">
        <f>D15-C15</f>
        <v>716</v>
      </c>
      <c r="F15" s="448">
        <f>E15/C15</f>
        <v>1.5936964408930041E-2</v>
      </c>
    </row>
    <row r="16" spans="1:13" ht="14.25" x14ac:dyDescent="0.2">
      <c r="A16" s="180"/>
    </row>
    <row r="17" spans="1:6" ht="14.25" x14ac:dyDescent="0.2">
      <c r="A17" s="180"/>
    </row>
    <row r="18" spans="1:6" ht="15" x14ac:dyDescent="0.2">
      <c r="A18" s="250" t="s">
        <v>606</v>
      </c>
    </row>
    <row r="19" spans="1:6" ht="18" x14ac:dyDescent="0.2">
      <c r="A19" s="182"/>
    </row>
    <row r="20" spans="1:6" x14ac:dyDescent="0.2">
      <c r="A20" s="444" t="s">
        <v>254</v>
      </c>
      <c r="B20" s="444" t="s">
        <v>255</v>
      </c>
      <c r="C20" s="444">
        <v>2023</v>
      </c>
      <c r="D20" s="444" t="s">
        <v>570</v>
      </c>
      <c r="E20" s="147" t="s">
        <v>452</v>
      </c>
      <c r="F20" s="447" t="s">
        <v>98</v>
      </c>
    </row>
    <row r="21" spans="1:6" x14ac:dyDescent="0.2">
      <c r="A21" s="446" t="s">
        <v>7</v>
      </c>
      <c r="B21" s="445" t="s">
        <v>256</v>
      </c>
      <c r="C21" s="178">
        <v>27386</v>
      </c>
      <c r="D21" s="178">
        <v>27764</v>
      </c>
      <c r="E21" s="178">
        <f t="shared" ref="E21:E29" si="0">D21-C21</f>
        <v>378</v>
      </c>
      <c r="F21" s="447">
        <f t="shared" ref="F21:F29" si="1">E21/C21</f>
        <v>1.3802672898561309E-2</v>
      </c>
    </row>
    <row r="22" spans="1:6" x14ac:dyDescent="0.2">
      <c r="A22" s="634" t="s">
        <v>257</v>
      </c>
      <c r="B22" s="635"/>
      <c r="C22" s="183">
        <v>27386</v>
      </c>
      <c r="D22" s="183">
        <v>27764</v>
      </c>
      <c r="E22" s="183">
        <f t="shared" si="0"/>
        <v>378</v>
      </c>
      <c r="F22" s="449">
        <f t="shared" si="1"/>
        <v>1.3802672898561309E-2</v>
      </c>
    </row>
    <row r="23" spans="1:6" x14ac:dyDescent="0.2">
      <c r="A23" s="640" t="s">
        <v>1</v>
      </c>
      <c r="B23" s="445" t="s">
        <v>0</v>
      </c>
      <c r="C23" s="178">
        <v>6107</v>
      </c>
      <c r="D23" s="178">
        <v>6312</v>
      </c>
      <c r="E23" s="178">
        <f t="shared" si="0"/>
        <v>205</v>
      </c>
      <c r="F23" s="447">
        <f t="shared" si="1"/>
        <v>3.3568036679220564E-2</v>
      </c>
    </row>
    <row r="24" spans="1:6" x14ac:dyDescent="0.2">
      <c r="A24" s="641"/>
      <c r="B24" s="445" t="s">
        <v>14</v>
      </c>
      <c r="C24" s="178">
        <v>9160</v>
      </c>
      <c r="D24" s="178">
        <v>9280</v>
      </c>
      <c r="E24" s="178">
        <f t="shared" si="0"/>
        <v>120</v>
      </c>
      <c r="F24" s="447">
        <f t="shared" si="1"/>
        <v>1.3100436681222707E-2</v>
      </c>
    </row>
    <row r="25" spans="1:6" x14ac:dyDescent="0.2">
      <c r="A25" s="641"/>
      <c r="B25" s="445" t="s">
        <v>119</v>
      </c>
      <c r="C25" s="178">
        <v>1583</v>
      </c>
      <c r="D25" s="178">
        <v>1708</v>
      </c>
      <c r="E25" s="178">
        <f t="shared" si="0"/>
        <v>125</v>
      </c>
      <c r="F25" s="447">
        <f t="shared" si="1"/>
        <v>7.896399241945673E-2</v>
      </c>
    </row>
    <row r="26" spans="1:6" x14ac:dyDescent="0.2">
      <c r="A26" s="641"/>
      <c r="B26" s="445" t="s">
        <v>171</v>
      </c>
      <c r="C26" s="178">
        <v>160</v>
      </c>
      <c r="D26" s="178">
        <v>171</v>
      </c>
      <c r="E26" s="178">
        <f t="shared" si="0"/>
        <v>11</v>
      </c>
      <c r="F26" s="447">
        <f t="shared" si="1"/>
        <v>6.8750000000000006E-2</v>
      </c>
    </row>
    <row r="27" spans="1:6" x14ac:dyDescent="0.2">
      <c r="A27" s="641"/>
      <c r="B27" s="445" t="s">
        <v>258</v>
      </c>
      <c r="C27" s="178">
        <v>531</v>
      </c>
      <c r="D27" s="178">
        <v>408</v>
      </c>
      <c r="E27" s="178">
        <f t="shared" si="0"/>
        <v>-123</v>
      </c>
      <c r="F27" s="447">
        <f t="shared" si="1"/>
        <v>-0.23163841807909605</v>
      </c>
    </row>
    <row r="28" spans="1:6" x14ac:dyDescent="0.2">
      <c r="A28" s="634" t="s">
        <v>97</v>
      </c>
      <c r="B28" s="635"/>
      <c r="C28" s="183">
        <v>17541</v>
      </c>
      <c r="D28" s="183">
        <v>17879</v>
      </c>
      <c r="E28" s="183">
        <f t="shared" si="0"/>
        <v>338</v>
      </c>
      <c r="F28" s="449">
        <f t="shared" si="1"/>
        <v>1.9269140869961805E-2</v>
      </c>
    </row>
    <row r="29" spans="1:6" ht="19.5" customHeight="1" x14ac:dyDescent="0.2">
      <c r="A29" s="636" t="s">
        <v>96</v>
      </c>
      <c r="B29" s="637"/>
      <c r="C29" s="184">
        <v>44927</v>
      </c>
      <c r="D29" s="184">
        <v>45643</v>
      </c>
      <c r="E29" s="184">
        <f t="shared" si="0"/>
        <v>716</v>
      </c>
      <c r="F29" s="450">
        <f t="shared" si="1"/>
        <v>1.5936964408930041E-2</v>
      </c>
    </row>
    <row r="30" spans="1:6" ht="14.25" x14ac:dyDescent="0.2">
      <c r="A30" s="180"/>
    </row>
    <row r="31" spans="1:6" ht="14.25" x14ac:dyDescent="0.2">
      <c r="A31" s="180"/>
    </row>
    <row r="32" spans="1:6" x14ac:dyDescent="0.2">
      <c r="A32" s="186"/>
      <c r="B32" s="186"/>
      <c r="C32" s="186"/>
      <c r="D32" s="186"/>
    </row>
    <row r="33" spans="1:7" ht="15" x14ac:dyDescent="0.2">
      <c r="A33" s="250" t="s">
        <v>609</v>
      </c>
    </row>
    <row r="35" spans="1:7" x14ac:dyDescent="0.2">
      <c r="A35" s="632" t="s">
        <v>270</v>
      </c>
      <c r="B35" s="633"/>
      <c r="C35" s="444">
        <v>2023</v>
      </c>
      <c r="D35" s="444" t="s">
        <v>570</v>
      </c>
      <c r="E35" s="147" t="s">
        <v>452</v>
      </c>
      <c r="F35" s="447" t="s">
        <v>98</v>
      </c>
      <c r="G35"/>
    </row>
    <row r="36" spans="1:7" x14ac:dyDescent="0.2">
      <c r="A36" s="631" t="s">
        <v>271</v>
      </c>
      <c r="B36" s="631"/>
      <c r="C36" s="178">
        <v>5745</v>
      </c>
      <c r="D36" s="178">
        <v>5661</v>
      </c>
      <c r="E36" s="178">
        <f t="shared" ref="E36:E53" si="2">D36-C36</f>
        <v>-84</v>
      </c>
      <c r="F36" s="447">
        <f t="shared" ref="F36:F53" si="3">E36/C36</f>
        <v>-1.4621409921671017E-2</v>
      </c>
      <c r="G36"/>
    </row>
    <row r="37" spans="1:7" x14ac:dyDescent="0.2">
      <c r="A37" s="631" t="s">
        <v>272</v>
      </c>
      <c r="B37" s="631"/>
      <c r="C37" s="178">
        <v>3623</v>
      </c>
      <c r="D37" s="178">
        <v>3839</v>
      </c>
      <c r="E37" s="178">
        <f t="shared" si="2"/>
        <v>216</v>
      </c>
      <c r="F37" s="447">
        <f t="shared" si="3"/>
        <v>5.9619100193210046E-2</v>
      </c>
      <c r="G37"/>
    </row>
    <row r="38" spans="1:7" x14ac:dyDescent="0.2">
      <c r="A38" s="631" t="s">
        <v>273</v>
      </c>
      <c r="B38" s="631"/>
      <c r="C38" s="178">
        <v>3367</v>
      </c>
      <c r="D38" s="178">
        <v>3418</v>
      </c>
      <c r="E38" s="178">
        <f t="shared" si="2"/>
        <v>51</v>
      </c>
      <c r="F38" s="447">
        <f t="shared" si="3"/>
        <v>1.5147015147015146E-2</v>
      </c>
      <c r="G38"/>
    </row>
    <row r="39" spans="1:7" x14ac:dyDescent="0.2">
      <c r="A39" s="631" t="s">
        <v>274</v>
      </c>
      <c r="B39" s="631"/>
      <c r="C39" s="178">
        <v>2252</v>
      </c>
      <c r="D39" s="178">
        <v>2279</v>
      </c>
      <c r="E39" s="178">
        <f t="shared" si="2"/>
        <v>27</v>
      </c>
      <c r="F39" s="447">
        <f t="shared" si="3"/>
        <v>1.1989342806394316E-2</v>
      </c>
      <c r="G39"/>
    </row>
    <row r="40" spans="1:7" x14ac:dyDescent="0.2">
      <c r="A40" s="631" t="s">
        <v>275</v>
      </c>
      <c r="B40" s="631"/>
      <c r="C40" s="178">
        <v>51</v>
      </c>
      <c r="D40" s="178">
        <v>50</v>
      </c>
      <c r="E40" s="178">
        <f t="shared" si="2"/>
        <v>-1</v>
      </c>
      <c r="F40" s="447">
        <f t="shared" si="3"/>
        <v>-1.9607843137254902E-2</v>
      </c>
      <c r="G40"/>
    </row>
    <row r="41" spans="1:7" x14ac:dyDescent="0.2">
      <c r="A41" s="631" t="s">
        <v>276</v>
      </c>
      <c r="B41" s="631"/>
      <c r="C41" s="178">
        <v>3722</v>
      </c>
      <c r="D41" s="178">
        <v>3702</v>
      </c>
      <c r="E41" s="178">
        <f t="shared" si="2"/>
        <v>-20</v>
      </c>
      <c r="F41" s="447">
        <f t="shared" si="3"/>
        <v>-5.3734551316496505E-3</v>
      </c>
      <c r="G41"/>
    </row>
    <row r="42" spans="1:7" x14ac:dyDescent="0.2">
      <c r="A42" s="631" t="s">
        <v>277</v>
      </c>
      <c r="B42" s="631"/>
      <c r="C42" s="178">
        <v>99</v>
      </c>
      <c r="D42" s="178">
        <v>90</v>
      </c>
      <c r="E42" s="178">
        <f t="shared" si="2"/>
        <v>-9</v>
      </c>
      <c r="F42" s="447">
        <f t="shared" si="3"/>
        <v>-9.0909090909090912E-2</v>
      </c>
      <c r="G42"/>
    </row>
    <row r="43" spans="1:7" x14ac:dyDescent="0.2">
      <c r="A43" s="631" t="s">
        <v>279</v>
      </c>
      <c r="B43" s="631"/>
      <c r="C43" s="178">
        <v>4848</v>
      </c>
      <c r="D43" s="178">
        <v>4782</v>
      </c>
      <c r="E43" s="178">
        <f t="shared" si="2"/>
        <v>-66</v>
      </c>
      <c r="F43" s="447">
        <f t="shared" si="3"/>
        <v>-1.3613861386138614E-2</v>
      </c>
      <c r="G43"/>
    </row>
    <row r="44" spans="1:7" x14ac:dyDescent="0.2">
      <c r="A44" s="631" t="s">
        <v>280</v>
      </c>
      <c r="B44" s="631"/>
      <c r="C44" s="178">
        <v>1811</v>
      </c>
      <c r="D44" s="178">
        <v>1803</v>
      </c>
      <c r="E44" s="178">
        <f t="shared" si="2"/>
        <v>-8</v>
      </c>
      <c r="F44" s="447">
        <f t="shared" si="3"/>
        <v>-4.4174489232468254E-3</v>
      </c>
      <c r="G44"/>
    </row>
    <row r="45" spans="1:7" x14ac:dyDescent="0.2">
      <c r="A45" s="631" t="s">
        <v>281</v>
      </c>
      <c r="B45" s="631"/>
      <c r="C45" s="178">
        <v>330</v>
      </c>
      <c r="D45" s="178">
        <v>310</v>
      </c>
      <c r="E45" s="178">
        <f t="shared" si="2"/>
        <v>-20</v>
      </c>
      <c r="F45" s="447">
        <f t="shared" si="3"/>
        <v>-6.0606060606060608E-2</v>
      </c>
      <c r="G45"/>
    </row>
    <row r="46" spans="1:7" x14ac:dyDescent="0.2">
      <c r="A46" s="631" t="s">
        <v>282</v>
      </c>
      <c r="B46" s="631"/>
      <c r="C46" s="178">
        <v>69</v>
      </c>
      <c r="D46" s="178">
        <v>47</v>
      </c>
      <c r="E46" s="178">
        <f t="shared" si="2"/>
        <v>-22</v>
      </c>
      <c r="F46" s="447">
        <f t="shared" si="3"/>
        <v>-0.3188405797101449</v>
      </c>
      <c r="G46"/>
    </row>
    <row r="47" spans="1:7" x14ac:dyDescent="0.2">
      <c r="A47" s="631" t="s">
        <v>283</v>
      </c>
      <c r="B47" s="631"/>
      <c r="C47" s="178">
        <v>8</v>
      </c>
      <c r="D47" s="178">
        <v>40</v>
      </c>
      <c r="E47" s="178">
        <f t="shared" si="2"/>
        <v>32</v>
      </c>
      <c r="F47" s="447">
        <f t="shared" si="3"/>
        <v>4</v>
      </c>
      <c r="G47"/>
    </row>
    <row r="48" spans="1:7" x14ac:dyDescent="0.2">
      <c r="A48" s="631" t="s">
        <v>284</v>
      </c>
      <c r="B48" s="631"/>
      <c r="C48" s="178">
        <v>3612</v>
      </c>
      <c r="D48" s="178">
        <v>3804</v>
      </c>
      <c r="E48" s="178">
        <f t="shared" si="2"/>
        <v>192</v>
      </c>
      <c r="F48" s="447">
        <f t="shared" si="3"/>
        <v>5.3156146179401995E-2</v>
      </c>
      <c r="G48"/>
    </row>
    <row r="49" spans="1:13" x14ac:dyDescent="0.2">
      <c r="A49" s="631" t="s">
        <v>285</v>
      </c>
      <c r="B49" s="631"/>
      <c r="C49" s="178">
        <v>5020</v>
      </c>
      <c r="D49" s="178">
        <v>5029</v>
      </c>
      <c r="E49" s="178">
        <f t="shared" si="2"/>
        <v>9</v>
      </c>
      <c r="F49" s="447">
        <f t="shared" si="3"/>
        <v>1.7928286852589642E-3</v>
      </c>
      <c r="G49"/>
    </row>
    <row r="50" spans="1:13" x14ac:dyDescent="0.2">
      <c r="A50" s="631" t="s">
        <v>286</v>
      </c>
      <c r="B50" s="631"/>
      <c r="C50" s="178">
        <v>3045</v>
      </c>
      <c r="D50" s="178">
        <v>3179</v>
      </c>
      <c r="E50" s="178">
        <f t="shared" si="2"/>
        <v>134</v>
      </c>
      <c r="F50" s="447">
        <f t="shared" si="3"/>
        <v>4.4006568144499179E-2</v>
      </c>
      <c r="G50"/>
    </row>
    <row r="51" spans="1:13" x14ac:dyDescent="0.2">
      <c r="A51" s="631" t="s">
        <v>287</v>
      </c>
      <c r="B51" s="631"/>
      <c r="C51" s="178">
        <v>4963</v>
      </c>
      <c r="D51" s="178">
        <v>5132</v>
      </c>
      <c r="E51" s="178">
        <f t="shared" si="2"/>
        <v>169</v>
      </c>
      <c r="F51" s="447">
        <f t="shared" si="3"/>
        <v>3.4051984686681441E-2</v>
      </c>
      <c r="G51"/>
    </row>
    <row r="52" spans="1:13" x14ac:dyDescent="0.2">
      <c r="A52" s="631" t="s">
        <v>288</v>
      </c>
      <c r="B52" s="631"/>
      <c r="C52" s="178">
        <v>2362</v>
      </c>
      <c r="D52" s="178">
        <v>2478</v>
      </c>
      <c r="E52" s="178">
        <f t="shared" si="2"/>
        <v>116</v>
      </c>
      <c r="F52" s="447">
        <f t="shared" si="3"/>
        <v>4.9110922946655373E-2</v>
      </c>
      <c r="G52"/>
    </row>
    <row r="53" spans="1:13" x14ac:dyDescent="0.2">
      <c r="A53" s="630" t="s">
        <v>96</v>
      </c>
      <c r="B53" s="630"/>
      <c r="C53" s="125">
        <v>44927</v>
      </c>
      <c r="D53" s="125">
        <v>45643</v>
      </c>
      <c r="E53" s="184">
        <f t="shared" si="2"/>
        <v>716</v>
      </c>
      <c r="F53" s="450">
        <f t="shared" si="3"/>
        <v>1.5936964408930041E-2</v>
      </c>
      <c r="G53"/>
    </row>
    <row r="54" spans="1:13" ht="14.25" x14ac:dyDescent="0.2">
      <c r="A54" s="185"/>
      <c r="B54" s="186"/>
      <c r="C54" s="186"/>
      <c r="D54" s="186"/>
      <c r="E54" s="186"/>
    </row>
    <row r="55" spans="1:13" ht="14.25" x14ac:dyDescent="0.2">
      <c r="A55" s="185"/>
      <c r="B55" s="186"/>
      <c r="C55" s="186"/>
      <c r="D55" s="186"/>
      <c r="E55" s="186"/>
    </row>
    <row r="56" spans="1:13" ht="14.25" x14ac:dyDescent="0.2">
      <c r="A56" s="185"/>
      <c r="B56" s="186"/>
      <c r="C56" s="186"/>
      <c r="D56" s="186"/>
      <c r="E56" s="186"/>
    </row>
    <row r="57" spans="1:13" ht="15" x14ac:dyDescent="0.2">
      <c r="A57" s="453" t="s">
        <v>653</v>
      </c>
      <c r="B57" s="186"/>
      <c r="C57" s="186"/>
      <c r="D57" s="186"/>
      <c r="E57" s="186"/>
    </row>
    <row r="58" spans="1:13" x14ac:dyDescent="0.2">
      <c r="B58" s="186"/>
      <c r="C58" s="186"/>
      <c r="D58" s="186"/>
      <c r="E58" s="186"/>
    </row>
    <row r="59" spans="1:13" x14ac:dyDescent="0.2">
      <c r="A59" s="454" t="s">
        <v>270</v>
      </c>
      <c r="B59" s="454" t="s">
        <v>254</v>
      </c>
      <c r="C59" s="454" t="s">
        <v>546</v>
      </c>
      <c r="D59" s="454">
        <v>2023</v>
      </c>
      <c r="E59" s="454" t="s">
        <v>570</v>
      </c>
      <c r="F59" s="443" t="s">
        <v>452</v>
      </c>
      <c r="G59" s="455" t="s">
        <v>98</v>
      </c>
    </row>
    <row r="60" spans="1:13" ht="25.5" x14ac:dyDescent="0.2">
      <c r="A60" s="621" t="s">
        <v>271</v>
      </c>
      <c r="B60" s="456" t="s">
        <v>7</v>
      </c>
      <c r="C60" s="457" t="s">
        <v>256</v>
      </c>
      <c r="D60" s="458">
        <v>3409</v>
      </c>
      <c r="E60" s="458">
        <v>3374</v>
      </c>
      <c r="F60" s="458">
        <f t="shared" ref="F60:F91" si="4">E60-D60</f>
        <v>-35</v>
      </c>
      <c r="G60" s="459">
        <f t="shared" ref="G60:G91" si="5">F60/D60</f>
        <v>-1.0266940451745379E-2</v>
      </c>
    </row>
    <row r="61" spans="1:13" x14ac:dyDescent="0.2">
      <c r="A61" s="622"/>
      <c r="B61" s="624" t="s">
        <v>1</v>
      </c>
      <c r="C61" s="460" t="s">
        <v>0</v>
      </c>
      <c r="D61" s="461">
        <v>837</v>
      </c>
      <c r="E61" s="461">
        <v>865</v>
      </c>
      <c r="F61" s="461">
        <f t="shared" si="4"/>
        <v>28</v>
      </c>
      <c r="G61" s="462">
        <f t="shared" si="5"/>
        <v>3.3452807646356032E-2</v>
      </c>
      <c r="L61" s="186"/>
      <c r="M61" s="186"/>
    </row>
    <row r="62" spans="1:13" x14ac:dyDescent="0.2">
      <c r="A62" s="622"/>
      <c r="B62" s="624"/>
      <c r="C62" s="460" t="s">
        <v>258</v>
      </c>
      <c r="D62" s="461">
        <v>23</v>
      </c>
      <c r="E62" s="461">
        <v>18</v>
      </c>
      <c r="F62" s="461">
        <f t="shared" si="4"/>
        <v>-5</v>
      </c>
      <c r="G62" s="462">
        <f t="shared" si="5"/>
        <v>-0.21739130434782608</v>
      </c>
      <c r="L62" s="186"/>
      <c r="M62" s="186"/>
    </row>
    <row r="63" spans="1:13" x14ac:dyDescent="0.2">
      <c r="A63" s="622"/>
      <c r="B63" s="624"/>
      <c r="C63" s="460" t="s">
        <v>14</v>
      </c>
      <c r="D63" s="461">
        <v>1327</v>
      </c>
      <c r="E63" s="461">
        <v>1327</v>
      </c>
      <c r="F63" s="461">
        <f t="shared" si="4"/>
        <v>0</v>
      </c>
      <c r="G63" s="462">
        <f t="shared" si="5"/>
        <v>0</v>
      </c>
      <c r="K63"/>
      <c r="M63" s="186"/>
    </row>
    <row r="64" spans="1:13" x14ac:dyDescent="0.2">
      <c r="A64" s="622"/>
      <c r="B64" s="624"/>
      <c r="C64" s="460" t="s">
        <v>119</v>
      </c>
      <c r="D64" s="461">
        <v>149</v>
      </c>
      <c r="E64" s="461">
        <v>77</v>
      </c>
      <c r="F64" s="461">
        <f t="shared" si="4"/>
        <v>-72</v>
      </c>
      <c r="G64" s="462">
        <f t="shared" si="5"/>
        <v>-0.48322147651006714</v>
      </c>
      <c r="L64" s="186"/>
      <c r="M64" s="186"/>
    </row>
    <row r="65" spans="1:13" x14ac:dyDescent="0.2">
      <c r="A65" s="623"/>
      <c r="B65" s="625" t="s">
        <v>97</v>
      </c>
      <c r="C65" s="626"/>
      <c r="D65" s="463">
        <f>SUM(D61:D64)</f>
        <v>2336</v>
      </c>
      <c r="E65" s="463">
        <f>SUM(E61:E64)</f>
        <v>2287</v>
      </c>
      <c r="F65" s="463">
        <f t="shared" si="4"/>
        <v>-49</v>
      </c>
      <c r="G65" s="464">
        <f t="shared" si="5"/>
        <v>-2.0976027397260275E-2</v>
      </c>
      <c r="L65" s="186"/>
      <c r="M65" s="186"/>
    </row>
    <row r="66" spans="1:13" x14ac:dyDescent="0.2">
      <c r="A66" s="628" t="s">
        <v>289</v>
      </c>
      <c r="B66" s="629"/>
      <c r="C66" s="629"/>
      <c r="D66" s="465">
        <f>D65+D60</f>
        <v>5745</v>
      </c>
      <c r="E66" s="465">
        <f>E65+E60</f>
        <v>5661</v>
      </c>
      <c r="F66" s="465">
        <f t="shared" si="4"/>
        <v>-84</v>
      </c>
      <c r="G66" s="466">
        <f t="shared" si="5"/>
        <v>-1.4621409921671017E-2</v>
      </c>
    </row>
    <row r="67" spans="1:13" ht="25.5" x14ac:dyDescent="0.2">
      <c r="A67" s="621" t="s">
        <v>272</v>
      </c>
      <c r="B67" s="456" t="s">
        <v>7</v>
      </c>
      <c r="C67" s="457" t="s">
        <v>256</v>
      </c>
      <c r="D67" s="458">
        <v>2718</v>
      </c>
      <c r="E67" s="458">
        <v>2948</v>
      </c>
      <c r="F67" s="458">
        <f t="shared" si="4"/>
        <v>230</v>
      </c>
      <c r="G67" s="459">
        <f t="shared" si="5"/>
        <v>8.4621044885945546E-2</v>
      </c>
    </row>
    <row r="68" spans="1:13" x14ac:dyDescent="0.2">
      <c r="A68" s="622"/>
      <c r="B68" s="624" t="s">
        <v>1</v>
      </c>
      <c r="C68" s="460" t="s">
        <v>0</v>
      </c>
      <c r="D68" s="461">
        <v>114</v>
      </c>
      <c r="E68" s="461">
        <v>113</v>
      </c>
      <c r="F68" s="461">
        <f t="shared" si="4"/>
        <v>-1</v>
      </c>
      <c r="G68" s="462">
        <f t="shared" si="5"/>
        <v>-8.771929824561403E-3</v>
      </c>
    </row>
    <row r="69" spans="1:13" x14ac:dyDescent="0.2">
      <c r="A69" s="622"/>
      <c r="B69" s="624"/>
      <c r="C69" s="460" t="s">
        <v>14</v>
      </c>
      <c r="D69" s="461">
        <v>779</v>
      </c>
      <c r="E69" s="461">
        <v>762</v>
      </c>
      <c r="F69" s="461">
        <f t="shared" si="4"/>
        <v>-17</v>
      </c>
      <c r="G69" s="462">
        <f t="shared" si="5"/>
        <v>-2.1822849807445442E-2</v>
      </c>
    </row>
    <row r="70" spans="1:13" x14ac:dyDescent="0.2">
      <c r="A70" s="622"/>
      <c r="B70" s="624"/>
      <c r="C70" s="460" t="s">
        <v>119</v>
      </c>
      <c r="D70" s="461">
        <v>12</v>
      </c>
      <c r="E70" s="461">
        <v>16</v>
      </c>
      <c r="F70" s="461">
        <f t="shared" si="4"/>
        <v>4</v>
      </c>
      <c r="G70" s="462">
        <f t="shared" si="5"/>
        <v>0.33333333333333331</v>
      </c>
    </row>
    <row r="71" spans="1:13" x14ac:dyDescent="0.2">
      <c r="A71" s="623"/>
      <c r="B71" s="625" t="s">
        <v>97</v>
      </c>
      <c r="C71" s="626"/>
      <c r="D71" s="463">
        <f>SUM(D68:D70)</f>
        <v>905</v>
      </c>
      <c r="E71" s="463">
        <f>SUM(E68:E70)</f>
        <v>891</v>
      </c>
      <c r="F71" s="463">
        <f t="shared" si="4"/>
        <v>-14</v>
      </c>
      <c r="G71" s="464">
        <f t="shared" si="5"/>
        <v>-1.5469613259668509E-2</v>
      </c>
    </row>
    <row r="72" spans="1:13" x14ac:dyDescent="0.2">
      <c r="A72" s="628" t="s">
        <v>290</v>
      </c>
      <c r="B72" s="629"/>
      <c r="C72" s="629"/>
      <c r="D72" s="465">
        <f>D67+D71</f>
        <v>3623</v>
      </c>
      <c r="E72" s="465">
        <f>E67+E71</f>
        <v>3839</v>
      </c>
      <c r="F72" s="465">
        <f t="shared" si="4"/>
        <v>216</v>
      </c>
      <c r="G72" s="466">
        <f t="shared" si="5"/>
        <v>5.9619100193210046E-2</v>
      </c>
    </row>
    <row r="73" spans="1:13" ht="25.5" x14ac:dyDescent="0.2">
      <c r="A73" s="621" t="s">
        <v>273</v>
      </c>
      <c r="B73" s="456" t="s">
        <v>7</v>
      </c>
      <c r="C73" s="457" t="s">
        <v>256</v>
      </c>
      <c r="D73" s="458">
        <v>944</v>
      </c>
      <c r="E73" s="458">
        <v>911</v>
      </c>
      <c r="F73" s="458">
        <f t="shared" si="4"/>
        <v>-33</v>
      </c>
      <c r="G73" s="459">
        <f t="shared" si="5"/>
        <v>-3.4957627118644065E-2</v>
      </c>
    </row>
    <row r="74" spans="1:13" x14ac:dyDescent="0.2">
      <c r="A74" s="622"/>
      <c r="B74" s="624" t="s">
        <v>1</v>
      </c>
      <c r="C74" s="460" t="s">
        <v>0</v>
      </c>
      <c r="D74" s="461">
        <v>1356</v>
      </c>
      <c r="E74" s="461">
        <v>1415</v>
      </c>
      <c r="F74" s="461">
        <f t="shared" si="4"/>
        <v>59</v>
      </c>
      <c r="G74" s="462">
        <f t="shared" si="5"/>
        <v>4.3510324483775814E-2</v>
      </c>
    </row>
    <row r="75" spans="1:13" x14ac:dyDescent="0.2">
      <c r="A75" s="622"/>
      <c r="B75" s="624"/>
      <c r="C75" s="460" t="s">
        <v>258</v>
      </c>
      <c r="D75" s="461">
        <v>32</v>
      </c>
      <c r="E75" s="461">
        <v>21</v>
      </c>
      <c r="F75" s="461">
        <f t="shared" si="4"/>
        <v>-11</v>
      </c>
      <c r="G75" s="462">
        <f t="shared" si="5"/>
        <v>-0.34375</v>
      </c>
    </row>
    <row r="76" spans="1:13" x14ac:dyDescent="0.2">
      <c r="A76" s="622"/>
      <c r="B76" s="624"/>
      <c r="C76" s="460" t="s">
        <v>14</v>
      </c>
      <c r="D76" s="461">
        <v>1035</v>
      </c>
      <c r="E76" s="461">
        <v>1071</v>
      </c>
      <c r="F76" s="461">
        <f t="shared" si="4"/>
        <v>36</v>
      </c>
      <c r="G76" s="462">
        <f t="shared" si="5"/>
        <v>3.4782608695652174E-2</v>
      </c>
    </row>
    <row r="77" spans="1:13" x14ac:dyDescent="0.2">
      <c r="A77" s="623"/>
      <c r="B77" s="625" t="s">
        <v>97</v>
      </c>
      <c r="C77" s="626"/>
      <c r="D77" s="463">
        <f>SUM(D74:D76)</f>
        <v>2423</v>
      </c>
      <c r="E77" s="463">
        <f>SUM(E74:E76)</f>
        <v>2507</v>
      </c>
      <c r="F77" s="463">
        <f t="shared" si="4"/>
        <v>84</v>
      </c>
      <c r="G77" s="464">
        <f t="shared" si="5"/>
        <v>3.4667767230705734E-2</v>
      </c>
    </row>
    <row r="78" spans="1:13" x14ac:dyDescent="0.2">
      <c r="A78" s="617" t="s">
        <v>291</v>
      </c>
      <c r="B78" s="618"/>
      <c r="C78" s="618"/>
      <c r="D78" s="467">
        <f>D73+D77</f>
        <v>3367</v>
      </c>
      <c r="E78" s="467">
        <f>E73+E77</f>
        <v>3418</v>
      </c>
      <c r="F78" s="467">
        <f t="shared" si="4"/>
        <v>51</v>
      </c>
      <c r="G78" s="468">
        <f t="shared" si="5"/>
        <v>1.5147015147015146E-2</v>
      </c>
    </row>
    <row r="79" spans="1:13" ht="25.5" x14ac:dyDescent="0.2">
      <c r="A79" s="621" t="s">
        <v>274</v>
      </c>
      <c r="B79" s="456" t="s">
        <v>7</v>
      </c>
      <c r="C79" s="457" t="s">
        <v>256</v>
      </c>
      <c r="D79" s="458">
        <v>1661</v>
      </c>
      <c r="E79" s="458">
        <v>1695</v>
      </c>
      <c r="F79" s="458">
        <f t="shared" si="4"/>
        <v>34</v>
      </c>
      <c r="G79" s="459">
        <f t="shared" si="5"/>
        <v>2.0469596628537028E-2</v>
      </c>
    </row>
    <row r="80" spans="1:13" x14ac:dyDescent="0.2">
      <c r="A80" s="622"/>
      <c r="B80" s="624" t="s">
        <v>1</v>
      </c>
      <c r="C80" s="460" t="s">
        <v>0</v>
      </c>
      <c r="D80" s="461">
        <v>127</v>
      </c>
      <c r="E80" s="461">
        <v>146</v>
      </c>
      <c r="F80" s="461">
        <f t="shared" si="4"/>
        <v>19</v>
      </c>
      <c r="G80" s="462">
        <f t="shared" si="5"/>
        <v>0.14960629921259844</v>
      </c>
    </row>
    <row r="81" spans="1:7" ht="25.5" x14ac:dyDescent="0.2">
      <c r="A81" s="622"/>
      <c r="B81" s="624"/>
      <c r="C81" s="460" t="s">
        <v>171</v>
      </c>
      <c r="D81" s="461">
        <v>160</v>
      </c>
      <c r="E81" s="461">
        <v>171</v>
      </c>
      <c r="F81" s="461">
        <f t="shared" si="4"/>
        <v>11</v>
      </c>
      <c r="G81" s="462">
        <f t="shared" si="5"/>
        <v>6.8750000000000006E-2</v>
      </c>
    </row>
    <row r="82" spans="1:7" x14ac:dyDescent="0.2">
      <c r="A82" s="622"/>
      <c r="B82" s="624"/>
      <c r="C82" s="460" t="s">
        <v>258</v>
      </c>
      <c r="D82" s="461">
        <v>16</v>
      </c>
      <c r="E82" s="461">
        <v>7</v>
      </c>
      <c r="F82" s="461">
        <f t="shared" si="4"/>
        <v>-9</v>
      </c>
      <c r="G82" s="462">
        <f t="shared" si="5"/>
        <v>-0.5625</v>
      </c>
    </row>
    <row r="83" spans="1:7" x14ac:dyDescent="0.2">
      <c r="A83" s="622"/>
      <c r="B83" s="624"/>
      <c r="C83" s="460" t="s">
        <v>14</v>
      </c>
      <c r="D83" s="461">
        <v>269</v>
      </c>
      <c r="E83" s="461">
        <v>242</v>
      </c>
      <c r="F83" s="461">
        <f t="shared" si="4"/>
        <v>-27</v>
      </c>
      <c r="G83" s="462">
        <f t="shared" si="5"/>
        <v>-0.10037174721189591</v>
      </c>
    </row>
    <row r="84" spans="1:7" x14ac:dyDescent="0.2">
      <c r="A84" s="622"/>
      <c r="B84" s="624"/>
      <c r="C84" s="460" t="s">
        <v>119</v>
      </c>
      <c r="D84" s="461">
        <v>19</v>
      </c>
      <c r="E84" s="461">
        <v>18</v>
      </c>
      <c r="F84" s="461">
        <f t="shared" si="4"/>
        <v>-1</v>
      </c>
      <c r="G84" s="462">
        <f t="shared" si="5"/>
        <v>-5.2631578947368418E-2</v>
      </c>
    </row>
    <row r="85" spans="1:7" x14ac:dyDescent="0.2">
      <c r="A85" s="623"/>
      <c r="B85" s="625" t="s">
        <v>97</v>
      </c>
      <c r="C85" s="626"/>
      <c r="D85" s="463">
        <f>SUM(D80:D84)</f>
        <v>591</v>
      </c>
      <c r="E85" s="463">
        <f>SUM(E80:E84)</f>
        <v>584</v>
      </c>
      <c r="F85" s="463">
        <f t="shared" si="4"/>
        <v>-7</v>
      </c>
      <c r="G85" s="464">
        <f t="shared" si="5"/>
        <v>-1.1844331641285956E-2</v>
      </c>
    </row>
    <row r="86" spans="1:7" x14ac:dyDescent="0.2">
      <c r="A86" s="617" t="s">
        <v>292</v>
      </c>
      <c r="B86" s="618"/>
      <c r="C86" s="618"/>
      <c r="D86" s="467">
        <f>D85+D79</f>
        <v>2252</v>
      </c>
      <c r="E86" s="467">
        <f>E79+E85</f>
        <v>2279</v>
      </c>
      <c r="F86" s="467">
        <f t="shared" si="4"/>
        <v>27</v>
      </c>
      <c r="G86" s="468">
        <f t="shared" si="5"/>
        <v>1.1989342806394316E-2</v>
      </c>
    </row>
    <row r="87" spans="1:7" ht="25.5" x14ac:dyDescent="0.2">
      <c r="A87" s="323" t="s">
        <v>275</v>
      </c>
      <c r="B87" s="469" t="s">
        <v>7</v>
      </c>
      <c r="C87" s="470" t="s">
        <v>256</v>
      </c>
      <c r="D87" s="471">
        <v>51</v>
      </c>
      <c r="E87" s="471">
        <v>50</v>
      </c>
      <c r="F87" s="471">
        <f t="shared" si="4"/>
        <v>-1</v>
      </c>
      <c r="G87" s="472">
        <f t="shared" si="5"/>
        <v>-1.9607843137254902E-2</v>
      </c>
    </row>
    <row r="88" spans="1:7" x14ac:dyDescent="0.2">
      <c r="A88" s="617" t="s">
        <v>293</v>
      </c>
      <c r="B88" s="618"/>
      <c r="C88" s="618"/>
      <c r="D88" s="467">
        <v>51</v>
      </c>
      <c r="E88" s="467">
        <v>50</v>
      </c>
      <c r="F88" s="467">
        <f t="shared" si="4"/>
        <v>-1</v>
      </c>
      <c r="G88" s="468">
        <f t="shared" si="5"/>
        <v>-1.9607843137254902E-2</v>
      </c>
    </row>
    <row r="89" spans="1:7" ht="25.5" x14ac:dyDescent="0.2">
      <c r="A89" s="621" t="s">
        <v>276</v>
      </c>
      <c r="B89" s="456" t="s">
        <v>7</v>
      </c>
      <c r="C89" s="457" t="s">
        <v>256</v>
      </c>
      <c r="D89" s="458">
        <v>2831</v>
      </c>
      <c r="E89" s="458">
        <v>2850</v>
      </c>
      <c r="F89" s="458">
        <f t="shared" si="4"/>
        <v>19</v>
      </c>
      <c r="G89" s="459">
        <f t="shared" si="5"/>
        <v>6.7114093959731542E-3</v>
      </c>
    </row>
    <row r="90" spans="1:7" x14ac:dyDescent="0.2">
      <c r="A90" s="622"/>
      <c r="B90" s="624" t="s">
        <v>1</v>
      </c>
      <c r="C90" s="460" t="s">
        <v>0</v>
      </c>
      <c r="D90" s="461">
        <v>48</v>
      </c>
      <c r="E90" s="461">
        <v>61</v>
      </c>
      <c r="F90" s="461">
        <f t="shared" si="4"/>
        <v>13</v>
      </c>
      <c r="G90" s="462">
        <f t="shared" si="5"/>
        <v>0.27083333333333331</v>
      </c>
    </row>
    <row r="91" spans="1:7" x14ac:dyDescent="0.2">
      <c r="A91" s="622"/>
      <c r="B91" s="624"/>
      <c r="C91" s="460" t="s">
        <v>14</v>
      </c>
      <c r="D91" s="461">
        <v>419</v>
      </c>
      <c r="E91" s="461">
        <v>404</v>
      </c>
      <c r="F91" s="461">
        <f t="shared" si="4"/>
        <v>-15</v>
      </c>
      <c r="G91" s="462">
        <f t="shared" si="5"/>
        <v>-3.5799522673031027E-2</v>
      </c>
    </row>
    <row r="92" spans="1:7" x14ac:dyDescent="0.2">
      <c r="A92" s="622"/>
      <c r="B92" s="624"/>
      <c r="C92" s="460" t="s">
        <v>119</v>
      </c>
      <c r="D92" s="461">
        <v>424</v>
      </c>
      <c r="E92" s="461">
        <v>387</v>
      </c>
      <c r="F92" s="461">
        <f t="shared" ref="F92:F123" si="6">E92-D92</f>
        <v>-37</v>
      </c>
      <c r="G92" s="462">
        <f t="shared" ref="G92:G123" si="7">F92/D92</f>
        <v>-8.7264150943396221E-2</v>
      </c>
    </row>
    <row r="93" spans="1:7" x14ac:dyDescent="0.2">
      <c r="A93" s="623"/>
      <c r="B93" s="625" t="s">
        <v>97</v>
      </c>
      <c r="C93" s="626"/>
      <c r="D93" s="463">
        <f>SUM(D90:D92)</f>
        <v>891</v>
      </c>
      <c r="E93" s="463">
        <f>SUM(E90:E92)</f>
        <v>852</v>
      </c>
      <c r="F93" s="463">
        <f t="shared" si="6"/>
        <v>-39</v>
      </c>
      <c r="G93" s="464">
        <f t="shared" si="7"/>
        <v>-4.3771043771043773E-2</v>
      </c>
    </row>
    <row r="94" spans="1:7" x14ac:dyDescent="0.2">
      <c r="A94" s="617" t="s">
        <v>294</v>
      </c>
      <c r="B94" s="618"/>
      <c r="C94" s="618"/>
      <c r="D94" s="467">
        <f>D93+D89</f>
        <v>3722</v>
      </c>
      <c r="E94" s="467">
        <f>E93+E89</f>
        <v>3702</v>
      </c>
      <c r="F94" s="467">
        <f t="shared" si="6"/>
        <v>-20</v>
      </c>
      <c r="G94" s="468">
        <f t="shared" si="7"/>
        <v>-5.3734551316496505E-3</v>
      </c>
    </row>
    <row r="95" spans="1:7" ht="25.5" x14ac:dyDescent="0.2">
      <c r="A95" s="621" t="s">
        <v>277</v>
      </c>
      <c r="B95" s="473" t="s">
        <v>7</v>
      </c>
      <c r="C95" s="474" t="s">
        <v>256</v>
      </c>
      <c r="D95" s="475">
        <v>96</v>
      </c>
      <c r="E95" s="475">
        <v>90</v>
      </c>
      <c r="F95" s="475">
        <f t="shared" si="6"/>
        <v>-6</v>
      </c>
      <c r="G95" s="476">
        <f t="shared" si="7"/>
        <v>-6.25E-2</v>
      </c>
    </row>
    <row r="96" spans="1:7" x14ac:dyDescent="0.2">
      <c r="A96" s="623"/>
      <c r="B96" s="477" t="s">
        <v>1</v>
      </c>
      <c r="C96" s="478" t="s">
        <v>14</v>
      </c>
      <c r="D96" s="479">
        <v>3</v>
      </c>
      <c r="E96" s="479">
        <v>0</v>
      </c>
      <c r="F96" s="479">
        <f t="shared" si="6"/>
        <v>-3</v>
      </c>
      <c r="G96" s="480">
        <f t="shared" si="7"/>
        <v>-1</v>
      </c>
    </row>
    <row r="97" spans="1:7" x14ac:dyDescent="0.2">
      <c r="A97" s="617" t="s">
        <v>295</v>
      </c>
      <c r="B97" s="618"/>
      <c r="C97" s="618"/>
      <c r="D97" s="467">
        <v>99</v>
      </c>
      <c r="E97" s="467">
        <v>90</v>
      </c>
      <c r="F97" s="467">
        <f t="shared" si="6"/>
        <v>-9</v>
      </c>
      <c r="G97" s="468">
        <f t="shared" si="7"/>
        <v>-9.0909090909090912E-2</v>
      </c>
    </row>
    <row r="98" spans="1:7" ht="25.5" x14ac:dyDescent="0.2">
      <c r="A98" s="621" t="s">
        <v>279</v>
      </c>
      <c r="B98" s="456" t="s">
        <v>7</v>
      </c>
      <c r="C98" s="457" t="s">
        <v>256</v>
      </c>
      <c r="D98" s="458">
        <v>2202</v>
      </c>
      <c r="E98" s="458">
        <v>2239</v>
      </c>
      <c r="F98" s="458">
        <f t="shared" si="6"/>
        <v>37</v>
      </c>
      <c r="G98" s="459">
        <f t="shared" si="7"/>
        <v>1.6802906448683014E-2</v>
      </c>
    </row>
    <row r="99" spans="1:7" x14ac:dyDescent="0.2">
      <c r="A99" s="622"/>
      <c r="B99" s="624" t="s">
        <v>1</v>
      </c>
      <c r="C99" s="460" t="s">
        <v>0</v>
      </c>
      <c r="D99" s="461">
        <v>1524</v>
      </c>
      <c r="E99" s="461">
        <v>1415</v>
      </c>
      <c r="F99" s="461">
        <f t="shared" si="6"/>
        <v>-109</v>
      </c>
      <c r="G99" s="462">
        <f t="shared" si="7"/>
        <v>-7.1522309711286092E-2</v>
      </c>
    </row>
    <row r="100" spans="1:7" x14ac:dyDescent="0.2">
      <c r="A100" s="622"/>
      <c r="B100" s="624"/>
      <c r="C100" s="460" t="s">
        <v>258</v>
      </c>
      <c r="D100" s="461">
        <v>182</v>
      </c>
      <c r="E100" s="461">
        <v>181</v>
      </c>
      <c r="F100" s="461">
        <f t="shared" si="6"/>
        <v>-1</v>
      </c>
      <c r="G100" s="462">
        <f t="shared" si="7"/>
        <v>-5.4945054945054949E-3</v>
      </c>
    </row>
    <row r="101" spans="1:7" x14ac:dyDescent="0.2">
      <c r="A101" s="622"/>
      <c r="B101" s="624"/>
      <c r="C101" s="460" t="s">
        <v>14</v>
      </c>
      <c r="D101" s="461">
        <v>864</v>
      </c>
      <c r="E101" s="461">
        <v>875</v>
      </c>
      <c r="F101" s="461">
        <f t="shared" si="6"/>
        <v>11</v>
      </c>
      <c r="G101" s="462">
        <f t="shared" si="7"/>
        <v>1.2731481481481481E-2</v>
      </c>
    </row>
    <row r="102" spans="1:7" x14ac:dyDescent="0.2">
      <c r="A102" s="622"/>
      <c r="B102" s="624"/>
      <c r="C102" s="460" t="s">
        <v>119</v>
      </c>
      <c r="D102" s="461">
        <v>76</v>
      </c>
      <c r="E102" s="461">
        <v>72</v>
      </c>
      <c r="F102" s="461">
        <f t="shared" si="6"/>
        <v>-4</v>
      </c>
      <c r="G102" s="462">
        <f t="shared" si="7"/>
        <v>-5.2631578947368418E-2</v>
      </c>
    </row>
    <row r="103" spans="1:7" x14ac:dyDescent="0.2">
      <c r="A103" s="623"/>
      <c r="B103" s="625" t="s">
        <v>97</v>
      </c>
      <c r="C103" s="626"/>
      <c r="D103" s="463">
        <f>SUM(D99:D102)</f>
        <v>2646</v>
      </c>
      <c r="E103" s="463">
        <f>SUM(E99:E102)</f>
        <v>2543</v>
      </c>
      <c r="F103" s="463">
        <f t="shared" si="6"/>
        <v>-103</v>
      </c>
      <c r="G103" s="464">
        <f t="shared" si="7"/>
        <v>-3.8926681783824642E-2</v>
      </c>
    </row>
    <row r="104" spans="1:7" x14ac:dyDescent="0.2">
      <c r="A104" s="628" t="s">
        <v>297</v>
      </c>
      <c r="B104" s="629"/>
      <c r="C104" s="629"/>
      <c r="D104" s="465">
        <f>D103+D98</f>
        <v>4848</v>
      </c>
      <c r="E104" s="465">
        <f>E103+E98</f>
        <v>4782</v>
      </c>
      <c r="F104" s="465">
        <f t="shared" si="6"/>
        <v>-66</v>
      </c>
      <c r="G104" s="466">
        <f t="shared" si="7"/>
        <v>-1.3613861386138614E-2</v>
      </c>
    </row>
    <row r="105" spans="1:7" ht="25.5" x14ac:dyDescent="0.2">
      <c r="A105" s="621" t="s">
        <v>280</v>
      </c>
      <c r="B105" s="456" t="s">
        <v>7</v>
      </c>
      <c r="C105" s="457" t="s">
        <v>256</v>
      </c>
      <c r="D105" s="458">
        <v>875</v>
      </c>
      <c r="E105" s="458">
        <v>864</v>
      </c>
      <c r="F105" s="458">
        <f t="shared" si="6"/>
        <v>-11</v>
      </c>
      <c r="G105" s="459">
        <f t="shared" si="7"/>
        <v>-1.2571428571428572E-2</v>
      </c>
    </row>
    <row r="106" spans="1:7" x14ac:dyDescent="0.2">
      <c r="A106" s="622"/>
      <c r="B106" s="624" t="s">
        <v>1</v>
      </c>
      <c r="C106" s="460" t="s">
        <v>0</v>
      </c>
      <c r="D106" s="461">
        <v>221</v>
      </c>
      <c r="E106" s="461">
        <v>214</v>
      </c>
      <c r="F106" s="461">
        <f t="shared" si="6"/>
        <v>-7</v>
      </c>
      <c r="G106" s="462">
        <f t="shared" si="7"/>
        <v>-3.1674208144796379E-2</v>
      </c>
    </row>
    <row r="107" spans="1:7" x14ac:dyDescent="0.2">
      <c r="A107" s="622"/>
      <c r="B107" s="624"/>
      <c r="C107" s="460" t="s">
        <v>258</v>
      </c>
      <c r="D107" s="461">
        <v>61</v>
      </c>
      <c r="E107" s="461">
        <v>69</v>
      </c>
      <c r="F107" s="461">
        <f t="shared" si="6"/>
        <v>8</v>
      </c>
      <c r="G107" s="462">
        <f t="shared" si="7"/>
        <v>0.13114754098360656</v>
      </c>
    </row>
    <row r="108" spans="1:7" x14ac:dyDescent="0.2">
      <c r="A108" s="622"/>
      <c r="B108" s="624"/>
      <c r="C108" s="460" t="s">
        <v>14</v>
      </c>
      <c r="D108" s="461">
        <v>41</v>
      </c>
      <c r="E108" s="461">
        <v>46</v>
      </c>
      <c r="F108" s="461">
        <f t="shared" si="6"/>
        <v>5</v>
      </c>
      <c r="G108" s="462">
        <f t="shared" si="7"/>
        <v>0.12195121951219512</v>
      </c>
    </row>
    <row r="109" spans="1:7" x14ac:dyDescent="0.2">
      <c r="A109" s="622"/>
      <c r="B109" s="624"/>
      <c r="C109" s="460" t="s">
        <v>119</v>
      </c>
      <c r="D109" s="461">
        <v>613</v>
      </c>
      <c r="E109" s="461">
        <v>610</v>
      </c>
      <c r="F109" s="461">
        <f t="shared" si="6"/>
        <v>-3</v>
      </c>
      <c r="G109" s="462">
        <f t="shared" si="7"/>
        <v>-4.8939641109298528E-3</v>
      </c>
    </row>
    <row r="110" spans="1:7" x14ac:dyDescent="0.2">
      <c r="A110" s="623"/>
      <c r="B110" s="625" t="s">
        <v>97</v>
      </c>
      <c r="C110" s="626"/>
      <c r="D110" s="463">
        <f>SUM(D106:D109)</f>
        <v>936</v>
      </c>
      <c r="E110" s="463">
        <f>SUM(E106:E109)</f>
        <v>939</v>
      </c>
      <c r="F110" s="463">
        <f t="shared" si="6"/>
        <v>3</v>
      </c>
      <c r="G110" s="464">
        <f t="shared" si="7"/>
        <v>3.205128205128205E-3</v>
      </c>
    </row>
    <row r="111" spans="1:7" x14ac:dyDescent="0.2">
      <c r="A111" s="617" t="s">
        <v>298</v>
      </c>
      <c r="B111" s="618"/>
      <c r="C111" s="618"/>
      <c r="D111" s="467">
        <f>D110+D105</f>
        <v>1811</v>
      </c>
      <c r="E111" s="467">
        <f>E110+E105</f>
        <v>1803</v>
      </c>
      <c r="F111" s="467">
        <f t="shared" si="6"/>
        <v>-8</v>
      </c>
      <c r="G111" s="468">
        <f t="shared" si="7"/>
        <v>-4.4174489232468254E-3</v>
      </c>
    </row>
    <row r="112" spans="1:7" ht="25.5" x14ac:dyDescent="0.2">
      <c r="A112" s="621" t="s">
        <v>281</v>
      </c>
      <c r="B112" s="473" t="s">
        <v>7</v>
      </c>
      <c r="C112" s="474" t="s">
        <v>256</v>
      </c>
      <c r="D112" s="475">
        <v>320</v>
      </c>
      <c r="E112" s="475">
        <v>301</v>
      </c>
      <c r="F112" s="475">
        <f t="shared" si="6"/>
        <v>-19</v>
      </c>
      <c r="G112" s="476">
        <f t="shared" si="7"/>
        <v>-5.9374999999999997E-2</v>
      </c>
    </row>
    <row r="113" spans="1:7" x14ac:dyDescent="0.2">
      <c r="A113" s="627"/>
      <c r="B113" s="477" t="s">
        <v>1</v>
      </c>
      <c r="C113" s="478" t="s">
        <v>14</v>
      </c>
      <c r="D113" s="479">
        <v>10</v>
      </c>
      <c r="E113" s="479">
        <v>9</v>
      </c>
      <c r="F113" s="479">
        <f t="shared" si="6"/>
        <v>-1</v>
      </c>
      <c r="G113" s="480">
        <f t="shared" si="7"/>
        <v>-0.1</v>
      </c>
    </row>
    <row r="114" spans="1:7" x14ac:dyDescent="0.2">
      <c r="A114" s="617" t="s">
        <v>299</v>
      </c>
      <c r="B114" s="618"/>
      <c r="C114" s="618"/>
      <c r="D114" s="467">
        <v>330</v>
      </c>
      <c r="E114" s="467">
        <v>310</v>
      </c>
      <c r="F114" s="467">
        <f t="shared" si="6"/>
        <v>-20</v>
      </c>
      <c r="G114" s="468">
        <f t="shared" si="7"/>
        <v>-6.0606060606060608E-2</v>
      </c>
    </row>
    <row r="115" spans="1:7" ht="25.5" x14ac:dyDescent="0.2">
      <c r="A115" s="323" t="s">
        <v>282</v>
      </c>
      <c r="B115" s="469" t="s">
        <v>7</v>
      </c>
      <c r="C115" s="470" t="s">
        <v>256</v>
      </c>
      <c r="D115" s="471">
        <v>69</v>
      </c>
      <c r="E115" s="471">
        <v>47</v>
      </c>
      <c r="F115" s="471">
        <f t="shared" si="6"/>
        <v>-22</v>
      </c>
      <c r="G115" s="481">
        <f t="shared" si="7"/>
        <v>-0.3188405797101449</v>
      </c>
    </row>
    <row r="116" spans="1:7" x14ac:dyDescent="0.2">
      <c r="A116" s="617" t="s">
        <v>300</v>
      </c>
      <c r="B116" s="618"/>
      <c r="C116" s="618"/>
      <c r="D116" s="467">
        <v>69</v>
      </c>
      <c r="E116" s="467">
        <v>47</v>
      </c>
      <c r="F116" s="467">
        <f t="shared" si="6"/>
        <v>-22</v>
      </c>
      <c r="G116" s="468">
        <f t="shared" si="7"/>
        <v>-0.3188405797101449</v>
      </c>
    </row>
    <row r="117" spans="1:7" ht="25.5" x14ac:dyDescent="0.2">
      <c r="A117" s="323" t="s">
        <v>283</v>
      </c>
      <c r="B117" s="469" t="s">
        <v>7</v>
      </c>
      <c r="C117" s="470" t="s">
        <v>256</v>
      </c>
      <c r="D117" s="471">
        <v>8</v>
      </c>
      <c r="E117" s="471">
        <v>40</v>
      </c>
      <c r="F117" s="471">
        <f t="shared" si="6"/>
        <v>32</v>
      </c>
      <c r="G117" s="481">
        <f t="shared" si="7"/>
        <v>4</v>
      </c>
    </row>
    <row r="118" spans="1:7" x14ac:dyDescent="0.2">
      <c r="A118" s="617" t="s">
        <v>301</v>
      </c>
      <c r="B118" s="618"/>
      <c r="C118" s="618"/>
      <c r="D118" s="467">
        <v>8</v>
      </c>
      <c r="E118" s="467">
        <v>40</v>
      </c>
      <c r="F118" s="467">
        <f t="shared" si="6"/>
        <v>32</v>
      </c>
      <c r="G118" s="468">
        <f t="shared" si="7"/>
        <v>4</v>
      </c>
    </row>
    <row r="119" spans="1:7" ht="25.5" x14ac:dyDescent="0.2">
      <c r="A119" s="621" t="s">
        <v>284</v>
      </c>
      <c r="B119" s="456" t="s">
        <v>7</v>
      </c>
      <c r="C119" s="457" t="s">
        <v>256</v>
      </c>
      <c r="D119" s="458">
        <v>2341</v>
      </c>
      <c r="E119" s="458">
        <v>2353</v>
      </c>
      <c r="F119" s="458">
        <f t="shared" si="6"/>
        <v>12</v>
      </c>
      <c r="G119" s="459">
        <f t="shared" si="7"/>
        <v>5.1260145237078175E-3</v>
      </c>
    </row>
    <row r="120" spans="1:7" x14ac:dyDescent="0.2">
      <c r="A120" s="622"/>
      <c r="B120" s="624" t="s">
        <v>1</v>
      </c>
      <c r="C120" s="460" t="s">
        <v>0</v>
      </c>
      <c r="D120" s="461">
        <v>212</v>
      </c>
      <c r="E120" s="461">
        <v>266</v>
      </c>
      <c r="F120" s="461">
        <f t="shared" si="6"/>
        <v>54</v>
      </c>
      <c r="G120" s="462">
        <f t="shared" si="7"/>
        <v>0.25471698113207547</v>
      </c>
    </row>
    <row r="121" spans="1:7" x14ac:dyDescent="0.2">
      <c r="A121" s="622"/>
      <c r="B121" s="624"/>
      <c r="C121" s="460" t="s">
        <v>14</v>
      </c>
      <c r="D121" s="461">
        <v>970</v>
      </c>
      <c r="E121" s="461">
        <v>999</v>
      </c>
      <c r="F121" s="461">
        <f t="shared" si="6"/>
        <v>29</v>
      </c>
      <c r="G121" s="462">
        <f t="shared" si="7"/>
        <v>2.9896907216494847E-2</v>
      </c>
    </row>
    <row r="122" spans="1:7" x14ac:dyDescent="0.2">
      <c r="A122" s="622"/>
      <c r="B122" s="624"/>
      <c r="C122" s="460" t="s">
        <v>119</v>
      </c>
      <c r="D122" s="461">
        <v>89</v>
      </c>
      <c r="E122" s="461">
        <v>186</v>
      </c>
      <c r="F122" s="461">
        <f t="shared" si="6"/>
        <v>97</v>
      </c>
      <c r="G122" s="462">
        <f t="shared" si="7"/>
        <v>1.0898876404494382</v>
      </c>
    </row>
    <row r="123" spans="1:7" x14ac:dyDescent="0.2">
      <c r="A123" s="623"/>
      <c r="B123" s="625" t="s">
        <v>97</v>
      </c>
      <c r="C123" s="626"/>
      <c r="D123" s="463">
        <f>SUM(D120:D122)</f>
        <v>1271</v>
      </c>
      <c r="E123" s="463">
        <f>SUM(E120:E122)</f>
        <v>1451</v>
      </c>
      <c r="F123" s="463">
        <f t="shared" si="6"/>
        <v>180</v>
      </c>
      <c r="G123" s="464">
        <f t="shared" si="7"/>
        <v>0.14162077104642015</v>
      </c>
    </row>
    <row r="124" spans="1:7" x14ac:dyDescent="0.2">
      <c r="A124" s="617" t="s">
        <v>302</v>
      </c>
      <c r="B124" s="618"/>
      <c r="C124" s="618"/>
      <c r="D124" s="467">
        <f>D119+D123</f>
        <v>3612</v>
      </c>
      <c r="E124" s="467">
        <f>E119+E123</f>
        <v>3804</v>
      </c>
      <c r="F124" s="467">
        <f t="shared" ref="F124:F155" si="8">E124-D124</f>
        <v>192</v>
      </c>
      <c r="G124" s="468">
        <f t="shared" ref="G124:G155" si="9">F124/D124</f>
        <v>5.3156146179401995E-2</v>
      </c>
    </row>
    <row r="125" spans="1:7" ht="25.5" x14ac:dyDescent="0.2">
      <c r="A125" s="621" t="s">
        <v>285</v>
      </c>
      <c r="B125" s="456" t="s">
        <v>7</v>
      </c>
      <c r="C125" s="457" t="s">
        <v>256</v>
      </c>
      <c r="D125" s="458">
        <v>3725</v>
      </c>
      <c r="E125" s="458">
        <v>3744</v>
      </c>
      <c r="F125" s="458">
        <f t="shared" si="8"/>
        <v>19</v>
      </c>
      <c r="G125" s="459">
        <f t="shared" si="9"/>
        <v>5.100671140939597E-3</v>
      </c>
    </row>
    <row r="126" spans="1:7" x14ac:dyDescent="0.2">
      <c r="A126" s="622"/>
      <c r="B126" s="624" t="s">
        <v>1</v>
      </c>
      <c r="C126" s="460" t="s">
        <v>0</v>
      </c>
      <c r="D126" s="461">
        <v>58</v>
      </c>
      <c r="E126" s="461">
        <v>53</v>
      </c>
      <c r="F126" s="461">
        <f t="shared" si="8"/>
        <v>-5</v>
      </c>
      <c r="G126" s="462">
        <f t="shared" si="9"/>
        <v>-8.6206896551724144E-2</v>
      </c>
    </row>
    <row r="127" spans="1:7" x14ac:dyDescent="0.2">
      <c r="A127" s="622"/>
      <c r="B127" s="624"/>
      <c r="C127" s="460" t="s">
        <v>258</v>
      </c>
      <c r="D127" s="461">
        <v>9</v>
      </c>
      <c r="E127" s="461">
        <v>5</v>
      </c>
      <c r="F127" s="461">
        <f t="shared" si="8"/>
        <v>-4</v>
      </c>
      <c r="G127" s="462">
        <f t="shared" si="9"/>
        <v>-0.44444444444444442</v>
      </c>
    </row>
    <row r="128" spans="1:7" x14ac:dyDescent="0.2">
      <c r="A128" s="622"/>
      <c r="B128" s="624"/>
      <c r="C128" s="460" t="s">
        <v>14</v>
      </c>
      <c r="D128" s="461">
        <v>1194</v>
      </c>
      <c r="E128" s="461">
        <v>1180</v>
      </c>
      <c r="F128" s="461">
        <f t="shared" si="8"/>
        <v>-14</v>
      </c>
      <c r="G128" s="462">
        <f t="shared" si="9"/>
        <v>-1.1725293132328308E-2</v>
      </c>
    </row>
    <row r="129" spans="1:7" x14ac:dyDescent="0.2">
      <c r="A129" s="622"/>
      <c r="B129" s="624"/>
      <c r="C129" s="460" t="s">
        <v>119</v>
      </c>
      <c r="D129" s="461">
        <v>34</v>
      </c>
      <c r="E129" s="461">
        <v>47</v>
      </c>
      <c r="F129" s="461">
        <f t="shared" si="8"/>
        <v>13</v>
      </c>
      <c r="G129" s="462">
        <f t="shared" si="9"/>
        <v>0.38235294117647056</v>
      </c>
    </row>
    <row r="130" spans="1:7" x14ac:dyDescent="0.2">
      <c r="A130" s="623"/>
      <c r="B130" s="625" t="s">
        <v>97</v>
      </c>
      <c r="C130" s="626"/>
      <c r="D130" s="463">
        <f>SUM(D126:D129)</f>
        <v>1295</v>
      </c>
      <c r="E130" s="463">
        <f>SUM(E126:E129)</f>
        <v>1285</v>
      </c>
      <c r="F130" s="463">
        <f t="shared" si="8"/>
        <v>-10</v>
      </c>
      <c r="G130" s="464">
        <f t="shared" si="9"/>
        <v>-7.7220077220077222E-3</v>
      </c>
    </row>
    <row r="131" spans="1:7" x14ac:dyDescent="0.2">
      <c r="A131" s="617" t="s">
        <v>303</v>
      </c>
      <c r="B131" s="618"/>
      <c r="C131" s="618"/>
      <c r="D131" s="467">
        <f>D125+D130</f>
        <v>5020</v>
      </c>
      <c r="E131" s="467">
        <f>E125+E130</f>
        <v>5029</v>
      </c>
      <c r="F131" s="467">
        <f t="shared" si="8"/>
        <v>9</v>
      </c>
      <c r="G131" s="468">
        <f t="shared" si="9"/>
        <v>1.7928286852589642E-3</v>
      </c>
    </row>
    <row r="132" spans="1:7" ht="25.5" x14ac:dyDescent="0.2">
      <c r="A132" s="621" t="s">
        <v>286</v>
      </c>
      <c r="B132" s="456" t="s">
        <v>7</v>
      </c>
      <c r="C132" s="457" t="s">
        <v>256</v>
      </c>
      <c r="D132" s="458">
        <v>2438</v>
      </c>
      <c r="E132" s="458">
        <v>2601</v>
      </c>
      <c r="F132" s="458">
        <f t="shared" si="8"/>
        <v>163</v>
      </c>
      <c r="G132" s="459">
        <f t="shared" si="9"/>
        <v>6.6858080393765382E-2</v>
      </c>
    </row>
    <row r="133" spans="1:7" x14ac:dyDescent="0.2">
      <c r="A133" s="622"/>
      <c r="B133" s="624" t="s">
        <v>1</v>
      </c>
      <c r="C133" s="460" t="s">
        <v>0</v>
      </c>
      <c r="D133" s="461">
        <v>167</v>
      </c>
      <c r="E133" s="461">
        <v>186</v>
      </c>
      <c r="F133" s="461">
        <f t="shared" si="8"/>
        <v>19</v>
      </c>
      <c r="G133" s="462">
        <f t="shared" si="9"/>
        <v>0.11377245508982035</v>
      </c>
    </row>
    <row r="134" spans="1:7" x14ac:dyDescent="0.2">
      <c r="A134" s="622"/>
      <c r="B134" s="624"/>
      <c r="C134" s="460" t="s">
        <v>258</v>
      </c>
      <c r="D134" s="461">
        <v>22</v>
      </c>
      <c r="E134" s="461"/>
      <c r="F134" s="461">
        <f t="shared" si="8"/>
        <v>-22</v>
      </c>
      <c r="G134" s="462">
        <f t="shared" si="9"/>
        <v>-1</v>
      </c>
    </row>
    <row r="135" spans="1:7" x14ac:dyDescent="0.2">
      <c r="A135" s="622"/>
      <c r="B135" s="624"/>
      <c r="C135" s="460" t="s">
        <v>14</v>
      </c>
      <c r="D135" s="461">
        <v>356</v>
      </c>
      <c r="E135" s="461">
        <v>326</v>
      </c>
      <c r="F135" s="461">
        <f t="shared" si="8"/>
        <v>-30</v>
      </c>
      <c r="G135" s="462">
        <f t="shared" si="9"/>
        <v>-8.4269662921348312E-2</v>
      </c>
    </row>
    <row r="136" spans="1:7" x14ac:dyDescent="0.2">
      <c r="A136" s="622"/>
      <c r="B136" s="624"/>
      <c r="C136" s="460" t="s">
        <v>119</v>
      </c>
      <c r="D136" s="461">
        <v>62</v>
      </c>
      <c r="E136" s="461">
        <v>66</v>
      </c>
      <c r="F136" s="461">
        <f t="shared" si="8"/>
        <v>4</v>
      </c>
      <c r="G136" s="462">
        <f t="shared" si="9"/>
        <v>6.4516129032258063E-2</v>
      </c>
    </row>
    <row r="137" spans="1:7" x14ac:dyDescent="0.2">
      <c r="A137" s="627"/>
      <c r="B137" s="625" t="s">
        <v>97</v>
      </c>
      <c r="C137" s="626"/>
      <c r="D137" s="463">
        <f>SUM(D133:D136)</f>
        <v>607</v>
      </c>
      <c r="E137" s="463">
        <f>SUM(E133:E136)</f>
        <v>578</v>
      </c>
      <c r="F137" s="463">
        <f t="shared" si="8"/>
        <v>-29</v>
      </c>
      <c r="G137" s="464">
        <f t="shared" si="9"/>
        <v>-4.7775947281713346E-2</v>
      </c>
    </row>
    <row r="138" spans="1:7" x14ac:dyDescent="0.2">
      <c r="A138" s="617" t="s">
        <v>304</v>
      </c>
      <c r="B138" s="618"/>
      <c r="C138" s="618"/>
      <c r="D138" s="467">
        <f>D137+D132</f>
        <v>3045</v>
      </c>
      <c r="E138" s="467">
        <f>E137+E132</f>
        <v>3179</v>
      </c>
      <c r="F138" s="467">
        <f t="shared" si="8"/>
        <v>134</v>
      </c>
      <c r="G138" s="468">
        <f t="shared" si="9"/>
        <v>4.4006568144499179E-2</v>
      </c>
    </row>
    <row r="139" spans="1:7" ht="25.5" x14ac:dyDescent="0.2">
      <c r="A139" s="621" t="s">
        <v>287</v>
      </c>
      <c r="B139" s="456" t="s">
        <v>7</v>
      </c>
      <c r="C139" s="457" t="s">
        <v>256</v>
      </c>
      <c r="D139" s="458">
        <v>1786</v>
      </c>
      <c r="E139" s="458">
        <v>1827</v>
      </c>
      <c r="F139" s="458">
        <f t="shared" si="8"/>
        <v>41</v>
      </c>
      <c r="G139" s="459">
        <f t="shared" si="9"/>
        <v>2.295632698768197E-2</v>
      </c>
    </row>
    <row r="140" spans="1:7" x14ac:dyDescent="0.2">
      <c r="A140" s="622"/>
      <c r="B140" s="624" t="s">
        <v>1</v>
      </c>
      <c r="C140" s="460" t="s">
        <v>0</v>
      </c>
      <c r="D140" s="461">
        <v>1309</v>
      </c>
      <c r="E140" s="461">
        <v>1416</v>
      </c>
      <c r="F140" s="461">
        <f t="shared" si="8"/>
        <v>107</v>
      </c>
      <c r="G140" s="462">
        <f t="shared" si="9"/>
        <v>8.1741787624140569E-2</v>
      </c>
    </row>
    <row r="141" spans="1:7" x14ac:dyDescent="0.2">
      <c r="A141" s="622"/>
      <c r="B141" s="624"/>
      <c r="C141" s="460" t="s">
        <v>258</v>
      </c>
      <c r="D141" s="461">
        <v>160</v>
      </c>
      <c r="E141" s="461">
        <v>62</v>
      </c>
      <c r="F141" s="461">
        <f t="shared" si="8"/>
        <v>-98</v>
      </c>
      <c r="G141" s="462">
        <f t="shared" si="9"/>
        <v>-0.61250000000000004</v>
      </c>
    </row>
    <row r="142" spans="1:7" x14ac:dyDescent="0.2">
      <c r="A142" s="622"/>
      <c r="B142" s="624"/>
      <c r="C142" s="460" t="s">
        <v>14</v>
      </c>
      <c r="D142" s="461">
        <v>1708</v>
      </c>
      <c r="E142" s="461">
        <v>1827</v>
      </c>
      <c r="F142" s="461">
        <f t="shared" si="8"/>
        <v>119</v>
      </c>
      <c r="G142" s="462">
        <f t="shared" si="9"/>
        <v>6.9672131147540978E-2</v>
      </c>
    </row>
    <row r="143" spans="1:7" x14ac:dyDescent="0.2">
      <c r="A143" s="623"/>
      <c r="B143" s="625" t="s">
        <v>97</v>
      </c>
      <c r="C143" s="626"/>
      <c r="D143" s="463">
        <f>SUM(D140:D142)</f>
        <v>3177</v>
      </c>
      <c r="E143" s="463">
        <f>SUM(E140:E142)</f>
        <v>3305</v>
      </c>
      <c r="F143" s="463">
        <f t="shared" si="8"/>
        <v>128</v>
      </c>
      <c r="G143" s="464">
        <f t="shared" si="9"/>
        <v>4.0289581366068618E-2</v>
      </c>
    </row>
    <row r="144" spans="1:7" x14ac:dyDescent="0.2">
      <c r="A144" s="617" t="s">
        <v>305</v>
      </c>
      <c r="B144" s="618"/>
      <c r="C144" s="618"/>
      <c r="D144" s="467">
        <f>D143+D139</f>
        <v>4963</v>
      </c>
      <c r="E144" s="467">
        <f>E143+E139</f>
        <v>5132</v>
      </c>
      <c r="F144" s="467">
        <f t="shared" si="8"/>
        <v>169</v>
      </c>
      <c r="G144" s="468">
        <f t="shared" si="9"/>
        <v>3.4051984686681441E-2</v>
      </c>
    </row>
    <row r="145" spans="1:15" ht="25.5" x14ac:dyDescent="0.2">
      <c r="A145" s="621" t="s">
        <v>288</v>
      </c>
      <c r="B145" s="456" t="s">
        <v>7</v>
      </c>
      <c r="C145" s="457" t="s">
        <v>256</v>
      </c>
      <c r="D145" s="458">
        <v>1912</v>
      </c>
      <c r="E145" s="458">
        <v>1830</v>
      </c>
      <c r="F145" s="458">
        <f t="shared" si="8"/>
        <v>-82</v>
      </c>
      <c r="G145" s="459">
        <f t="shared" si="9"/>
        <v>-4.288702928870293E-2</v>
      </c>
    </row>
    <row r="146" spans="1:15" x14ac:dyDescent="0.2">
      <c r="A146" s="622"/>
      <c r="B146" s="624" t="s">
        <v>1</v>
      </c>
      <c r="C146" s="460" t="s">
        <v>0</v>
      </c>
      <c r="D146" s="461">
        <v>134</v>
      </c>
      <c r="E146" s="461">
        <v>162</v>
      </c>
      <c r="F146" s="461">
        <f t="shared" si="8"/>
        <v>28</v>
      </c>
      <c r="G146" s="462">
        <f t="shared" si="9"/>
        <v>0.20895522388059701</v>
      </c>
    </row>
    <row r="147" spans="1:15" x14ac:dyDescent="0.2">
      <c r="A147" s="622"/>
      <c r="B147" s="624"/>
      <c r="C147" s="460" t="s">
        <v>258</v>
      </c>
      <c r="D147" s="461">
        <v>26</v>
      </c>
      <c r="E147" s="461">
        <v>45</v>
      </c>
      <c r="F147" s="461">
        <f t="shared" si="8"/>
        <v>19</v>
      </c>
      <c r="G147" s="462">
        <f t="shared" si="9"/>
        <v>0.73076923076923073</v>
      </c>
    </row>
    <row r="148" spans="1:15" x14ac:dyDescent="0.2">
      <c r="A148" s="622"/>
      <c r="B148" s="624"/>
      <c r="C148" s="460" t="s">
        <v>14</v>
      </c>
      <c r="D148" s="461">
        <v>185</v>
      </c>
      <c r="E148" s="461">
        <v>212</v>
      </c>
      <c r="F148" s="461">
        <f t="shared" si="8"/>
        <v>27</v>
      </c>
      <c r="G148" s="462">
        <f t="shared" si="9"/>
        <v>0.14594594594594595</v>
      </c>
    </row>
    <row r="149" spans="1:15" x14ac:dyDescent="0.2">
      <c r="A149" s="622"/>
      <c r="B149" s="624"/>
      <c r="C149" s="460" t="s">
        <v>119</v>
      </c>
      <c r="D149" s="461">
        <v>105</v>
      </c>
      <c r="E149" s="461">
        <v>229</v>
      </c>
      <c r="F149" s="461">
        <f t="shared" si="8"/>
        <v>124</v>
      </c>
      <c r="G149" s="462">
        <f t="shared" si="9"/>
        <v>1.180952380952381</v>
      </c>
    </row>
    <row r="150" spans="1:15" x14ac:dyDescent="0.2">
      <c r="A150" s="623"/>
      <c r="B150" s="625" t="s">
        <v>97</v>
      </c>
      <c r="C150" s="626"/>
      <c r="D150" s="463">
        <f>SUM(D146:D149)</f>
        <v>450</v>
      </c>
      <c r="E150" s="463">
        <f>SUM(E146:E149)</f>
        <v>648</v>
      </c>
      <c r="F150" s="463">
        <f t="shared" si="8"/>
        <v>198</v>
      </c>
      <c r="G150" s="464">
        <f t="shared" si="9"/>
        <v>0.44</v>
      </c>
    </row>
    <row r="151" spans="1:15" x14ac:dyDescent="0.2">
      <c r="A151" s="617" t="s">
        <v>306</v>
      </c>
      <c r="B151" s="618"/>
      <c r="C151" s="618"/>
      <c r="D151" s="467">
        <f>D145+D150</f>
        <v>2362</v>
      </c>
      <c r="E151" s="467">
        <f>E145+E150</f>
        <v>2478</v>
      </c>
      <c r="F151" s="467">
        <f t="shared" si="8"/>
        <v>116</v>
      </c>
      <c r="G151" s="468">
        <f t="shared" si="9"/>
        <v>4.9110922946655373E-2</v>
      </c>
    </row>
    <row r="152" spans="1:15" x14ac:dyDescent="0.2">
      <c r="A152" s="619" t="s">
        <v>96</v>
      </c>
      <c r="B152" s="620"/>
      <c r="C152" s="482"/>
      <c r="D152" s="483">
        <v>44927</v>
      </c>
      <c r="E152" s="483">
        <v>45643</v>
      </c>
      <c r="F152" s="484">
        <f t="shared" si="8"/>
        <v>716</v>
      </c>
      <c r="G152" s="485">
        <f t="shared" si="9"/>
        <v>1.5936964408930041E-2</v>
      </c>
    </row>
    <row r="153" spans="1:15" x14ac:dyDescent="0.2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</row>
    <row r="154" spans="1:15" x14ac:dyDescent="0.2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</row>
  </sheetData>
  <mergeCells count="83">
    <mergeCell ref="A28:B28"/>
    <mergeCell ref="A29:B29"/>
    <mergeCell ref="A12:B12"/>
    <mergeCell ref="A13:B13"/>
    <mergeCell ref="A14:B14"/>
    <mergeCell ref="A15:B15"/>
    <mergeCell ref="A22:B22"/>
    <mergeCell ref="A23:A27"/>
    <mergeCell ref="A40:B40"/>
    <mergeCell ref="A35:B35"/>
    <mergeCell ref="A36:B36"/>
    <mergeCell ref="A37:B37"/>
    <mergeCell ref="A38:B38"/>
    <mergeCell ref="A39:B39"/>
    <mergeCell ref="A52:B52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79:A85"/>
    <mergeCell ref="B80:B84"/>
    <mergeCell ref="B85:C85"/>
    <mergeCell ref="A53:B53"/>
    <mergeCell ref="A60:A65"/>
    <mergeCell ref="B61:B64"/>
    <mergeCell ref="B65:C65"/>
    <mergeCell ref="A66:C66"/>
    <mergeCell ref="A67:A71"/>
    <mergeCell ref="B68:B70"/>
    <mergeCell ref="B71:C71"/>
    <mergeCell ref="A72:C72"/>
    <mergeCell ref="A73:A77"/>
    <mergeCell ref="B74:B76"/>
    <mergeCell ref="B77:C77"/>
    <mergeCell ref="A78:C78"/>
    <mergeCell ref="A104:C104"/>
    <mergeCell ref="A86:C86"/>
    <mergeCell ref="A88:C88"/>
    <mergeCell ref="A89:A93"/>
    <mergeCell ref="B90:B92"/>
    <mergeCell ref="B93:C93"/>
    <mergeCell ref="A94:C94"/>
    <mergeCell ref="A95:A96"/>
    <mergeCell ref="A97:C97"/>
    <mergeCell ref="A98:A103"/>
    <mergeCell ref="B99:B102"/>
    <mergeCell ref="B103:C103"/>
    <mergeCell ref="A124:C124"/>
    <mergeCell ref="A105:A110"/>
    <mergeCell ref="B106:B109"/>
    <mergeCell ref="B110:C110"/>
    <mergeCell ref="A111:C111"/>
    <mergeCell ref="A112:A113"/>
    <mergeCell ref="A114:C114"/>
    <mergeCell ref="A116:C116"/>
    <mergeCell ref="A118:C118"/>
    <mergeCell ref="A119:A123"/>
    <mergeCell ref="B120:B122"/>
    <mergeCell ref="B123:C123"/>
    <mergeCell ref="A125:A130"/>
    <mergeCell ref="B126:B129"/>
    <mergeCell ref="B130:C130"/>
    <mergeCell ref="A131:C131"/>
    <mergeCell ref="A132:A137"/>
    <mergeCell ref="B133:B136"/>
    <mergeCell ref="B137:C137"/>
    <mergeCell ref="A151:C151"/>
    <mergeCell ref="A152:B152"/>
    <mergeCell ref="A138:C138"/>
    <mergeCell ref="A139:A143"/>
    <mergeCell ref="B140:B142"/>
    <mergeCell ref="B143:C143"/>
    <mergeCell ref="A144:C144"/>
    <mergeCell ref="A145:A150"/>
    <mergeCell ref="B146:B149"/>
    <mergeCell ref="B150:C150"/>
  </mergeCells>
  <pageMargins left="0.7" right="0.7" top="0.75" bottom="0.75" header="0.3" footer="0.3"/>
  <ignoredErrors>
    <ignoredError sqref="D12 D20 D35 E59" numberStoredAsText="1"/>
    <ignoredError sqref="D65:E65 D71:E71 D77:E77 D85:E85 D93:E93 D103:E103 D110:E110 D123:E123 D130:E130 D137:E137 D143:E143 D150:E150" formulaRange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5C6126-3B8E-4F4B-8C06-355449456780}">
  <sheetPr>
    <tabColor theme="3" tint="0.59999389629810485"/>
  </sheetPr>
  <dimension ref="A2:L177"/>
  <sheetViews>
    <sheetView workbookViewId="0"/>
  </sheetViews>
  <sheetFormatPr baseColWidth="10" defaultRowHeight="12.75" x14ac:dyDescent="0.2"/>
  <sheetData>
    <row r="2" spans="1:12" ht="15.75" x14ac:dyDescent="0.2">
      <c r="A2" s="107" t="s">
        <v>655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</row>
    <row r="3" spans="1:12" x14ac:dyDescent="0.2">
      <c r="A3" s="70"/>
    </row>
    <row r="4" spans="1:12" x14ac:dyDescent="0.2">
      <c r="A4" s="249" t="s">
        <v>603</v>
      </c>
    </row>
    <row r="5" spans="1:12" x14ac:dyDescent="0.2">
      <c r="A5" s="249" t="s">
        <v>604</v>
      </c>
    </row>
    <row r="6" spans="1:12" x14ac:dyDescent="0.2">
      <c r="A6" s="249" t="s">
        <v>450</v>
      </c>
    </row>
    <row r="9" spans="1:12" ht="15" x14ac:dyDescent="0.2">
      <c r="A9" s="250" t="s">
        <v>607</v>
      </c>
      <c r="B9" s="70"/>
      <c r="C9" s="70"/>
      <c r="D9" s="70"/>
      <c r="E9" s="70"/>
      <c r="F9" s="70"/>
      <c r="G9" s="70"/>
      <c r="H9" s="70"/>
      <c r="I9" s="70"/>
    </row>
    <row r="10" spans="1:12" ht="15" x14ac:dyDescent="0.2">
      <c r="A10" s="250"/>
      <c r="B10" s="70"/>
      <c r="C10" s="70"/>
      <c r="D10" s="70"/>
      <c r="E10" s="70"/>
      <c r="F10" s="70"/>
      <c r="G10" s="70"/>
      <c r="H10" s="70"/>
      <c r="I10" s="70"/>
    </row>
    <row r="11" spans="1:12" ht="15" x14ac:dyDescent="0.2">
      <c r="A11" s="250" t="s">
        <v>650</v>
      </c>
      <c r="B11" s="70"/>
      <c r="C11" s="70"/>
      <c r="D11" s="70"/>
      <c r="E11" s="70"/>
      <c r="F11" s="70"/>
      <c r="G11" s="70"/>
      <c r="H11" s="70"/>
      <c r="I11" s="70"/>
    </row>
    <row r="12" spans="1:12" x14ac:dyDescent="0.2">
      <c r="A12" s="70"/>
      <c r="B12" s="70"/>
      <c r="C12" s="70"/>
      <c r="D12" s="70"/>
      <c r="E12" s="70"/>
      <c r="F12" s="70"/>
      <c r="G12" s="70"/>
      <c r="H12" s="70"/>
      <c r="I12" s="70"/>
    </row>
    <row r="13" spans="1:12" x14ac:dyDescent="0.2">
      <c r="A13" s="632" t="s">
        <v>259</v>
      </c>
      <c r="B13" s="633"/>
      <c r="C13" s="444">
        <v>2023</v>
      </c>
      <c r="D13" s="444" t="s">
        <v>570</v>
      </c>
      <c r="E13" s="147" t="s">
        <v>452</v>
      </c>
      <c r="F13" s="447" t="s">
        <v>98</v>
      </c>
      <c r="G13" s="70"/>
      <c r="H13" s="70"/>
      <c r="I13" s="70"/>
    </row>
    <row r="14" spans="1:12" x14ac:dyDescent="0.2">
      <c r="A14" s="631" t="s">
        <v>260</v>
      </c>
      <c r="B14" s="631"/>
      <c r="C14" s="178">
        <v>11136</v>
      </c>
      <c r="D14" s="178">
        <v>11064</v>
      </c>
      <c r="E14" s="178">
        <f t="shared" ref="E14:E20" si="0">D14-C14</f>
        <v>-72</v>
      </c>
      <c r="F14" s="447">
        <f t="shared" ref="F14:F20" si="1">E14/C14</f>
        <v>-6.4655172413793103E-3</v>
      </c>
      <c r="G14" s="70"/>
      <c r="H14" s="70"/>
      <c r="I14" s="70"/>
    </row>
    <row r="15" spans="1:12" x14ac:dyDescent="0.2">
      <c r="A15" s="631" t="s">
        <v>261</v>
      </c>
      <c r="B15" s="631"/>
      <c r="C15" s="178">
        <v>1248</v>
      </c>
      <c r="D15" s="178">
        <v>1263</v>
      </c>
      <c r="E15" s="178">
        <f t="shared" si="0"/>
        <v>15</v>
      </c>
      <c r="F15" s="447">
        <f t="shared" si="1"/>
        <v>1.201923076923077E-2</v>
      </c>
      <c r="G15" s="70"/>
      <c r="H15" s="70"/>
      <c r="I15" s="70"/>
    </row>
    <row r="16" spans="1:12" x14ac:dyDescent="0.2">
      <c r="A16" s="631" t="s">
        <v>262</v>
      </c>
      <c r="B16" s="631"/>
      <c r="C16" s="178">
        <v>13678</v>
      </c>
      <c r="D16" s="178">
        <v>13810</v>
      </c>
      <c r="E16" s="178">
        <f t="shared" si="0"/>
        <v>132</v>
      </c>
      <c r="F16" s="447">
        <f t="shared" si="1"/>
        <v>9.6505337037578586E-3</v>
      </c>
      <c r="G16" s="70"/>
      <c r="H16" s="70"/>
      <c r="I16" s="70"/>
    </row>
    <row r="17" spans="1:9" x14ac:dyDescent="0.2">
      <c r="A17" s="631" t="s">
        <v>263</v>
      </c>
      <c r="B17" s="631"/>
      <c r="C17" s="178">
        <v>3555</v>
      </c>
      <c r="D17" s="178">
        <v>3690</v>
      </c>
      <c r="E17" s="178">
        <f t="shared" si="0"/>
        <v>135</v>
      </c>
      <c r="F17" s="447">
        <f t="shared" si="1"/>
        <v>3.7974683544303799E-2</v>
      </c>
      <c r="G17" s="70"/>
      <c r="H17" s="70"/>
      <c r="I17" s="70"/>
    </row>
    <row r="18" spans="1:9" x14ac:dyDescent="0.2">
      <c r="A18" s="631" t="s">
        <v>264</v>
      </c>
      <c r="B18" s="631"/>
      <c r="C18" s="178">
        <v>12995</v>
      </c>
      <c r="D18" s="178">
        <v>13821</v>
      </c>
      <c r="E18" s="178">
        <f t="shared" si="0"/>
        <v>826</v>
      </c>
      <c r="F18" s="447">
        <f t="shared" si="1"/>
        <v>6.356290881108119E-2</v>
      </c>
      <c r="G18" s="70"/>
      <c r="H18" s="70"/>
      <c r="I18" s="70"/>
    </row>
    <row r="19" spans="1:9" x14ac:dyDescent="0.2">
      <c r="A19" s="631" t="s">
        <v>265</v>
      </c>
      <c r="B19" s="631"/>
      <c r="C19" s="178">
        <v>2315</v>
      </c>
      <c r="D19" s="178">
        <v>1995</v>
      </c>
      <c r="E19" s="178">
        <f t="shared" si="0"/>
        <v>-320</v>
      </c>
      <c r="F19" s="447">
        <f t="shared" si="1"/>
        <v>-0.13822894168466524</v>
      </c>
      <c r="G19" s="70"/>
      <c r="H19" s="70"/>
      <c r="I19" s="70"/>
    </row>
    <row r="20" spans="1:9" x14ac:dyDescent="0.2">
      <c r="A20" s="642" t="s">
        <v>96</v>
      </c>
      <c r="B20" s="643"/>
      <c r="C20" s="251">
        <v>44927</v>
      </c>
      <c r="D20" s="251">
        <v>45643</v>
      </c>
      <c r="E20" s="251">
        <f t="shared" si="0"/>
        <v>716</v>
      </c>
      <c r="F20" s="451">
        <f t="shared" si="1"/>
        <v>1.5936964408930041E-2</v>
      </c>
      <c r="G20" s="70"/>
      <c r="H20" s="186"/>
      <c r="I20" s="70"/>
    </row>
    <row r="24" spans="1:9" ht="15" x14ac:dyDescent="0.2">
      <c r="A24" s="250" t="s">
        <v>7</v>
      </c>
    </row>
    <row r="25" spans="1:9" x14ac:dyDescent="0.2">
      <c r="A25" s="632" t="s">
        <v>259</v>
      </c>
      <c r="B25" s="633"/>
      <c r="C25" s="444">
        <v>2023</v>
      </c>
      <c r="D25" s="444" t="s">
        <v>570</v>
      </c>
      <c r="E25" s="147" t="s">
        <v>452</v>
      </c>
      <c r="F25" s="447" t="s">
        <v>98</v>
      </c>
    </row>
    <row r="26" spans="1:9" x14ac:dyDescent="0.2">
      <c r="A26" s="631" t="s">
        <v>260</v>
      </c>
      <c r="B26" s="631"/>
      <c r="C26" s="178">
        <v>7628</v>
      </c>
      <c r="D26" s="178">
        <v>7533</v>
      </c>
      <c r="E26" s="178">
        <f t="shared" ref="E26:E32" si="2">D26-C26</f>
        <v>-95</v>
      </c>
      <c r="F26" s="447">
        <f t="shared" ref="F26:F32" si="3">E26/C26</f>
        <v>-1.2454116413214473E-2</v>
      </c>
    </row>
    <row r="27" spans="1:9" x14ac:dyDescent="0.2">
      <c r="A27" s="631" t="s">
        <v>261</v>
      </c>
      <c r="B27" s="631"/>
      <c r="C27" s="178">
        <v>981</v>
      </c>
      <c r="D27" s="178">
        <v>970</v>
      </c>
      <c r="E27" s="178">
        <f t="shared" si="2"/>
        <v>-11</v>
      </c>
      <c r="F27" s="447">
        <f t="shared" si="3"/>
        <v>-1.1213047910295617E-2</v>
      </c>
    </row>
    <row r="28" spans="1:9" x14ac:dyDescent="0.2">
      <c r="A28" s="631" t="s">
        <v>262</v>
      </c>
      <c r="B28" s="631"/>
      <c r="C28" s="178">
        <v>6820</v>
      </c>
      <c r="D28" s="178">
        <v>7014</v>
      </c>
      <c r="E28" s="178">
        <f t="shared" si="2"/>
        <v>194</v>
      </c>
      <c r="F28" s="447">
        <f t="shared" si="3"/>
        <v>2.8445747800586511E-2</v>
      </c>
    </row>
    <row r="29" spans="1:9" x14ac:dyDescent="0.2">
      <c r="A29" s="631" t="s">
        <v>263</v>
      </c>
      <c r="B29" s="631"/>
      <c r="C29" s="178">
        <v>2833</v>
      </c>
      <c r="D29" s="178">
        <v>2878</v>
      </c>
      <c r="E29" s="178">
        <f t="shared" si="2"/>
        <v>45</v>
      </c>
      <c r="F29" s="447">
        <f t="shared" si="3"/>
        <v>1.5884221673138015E-2</v>
      </c>
    </row>
    <row r="30" spans="1:9" x14ac:dyDescent="0.2">
      <c r="A30" s="631" t="s">
        <v>264</v>
      </c>
      <c r="B30" s="631"/>
      <c r="C30" s="178">
        <v>7665</v>
      </c>
      <c r="D30" s="178">
        <v>8081</v>
      </c>
      <c r="E30" s="178">
        <f t="shared" si="2"/>
        <v>416</v>
      </c>
      <c r="F30" s="447">
        <f t="shared" si="3"/>
        <v>5.4272667971298108E-2</v>
      </c>
    </row>
    <row r="31" spans="1:9" x14ac:dyDescent="0.2">
      <c r="A31" s="631" t="s">
        <v>265</v>
      </c>
      <c r="B31" s="631"/>
      <c r="C31" s="178">
        <v>1459</v>
      </c>
      <c r="D31" s="178">
        <v>1288</v>
      </c>
      <c r="E31" s="178">
        <f t="shared" si="2"/>
        <v>-171</v>
      </c>
      <c r="F31" s="447">
        <f t="shared" si="3"/>
        <v>-0.11720356408498972</v>
      </c>
    </row>
    <row r="32" spans="1:9" x14ac:dyDescent="0.2">
      <c r="A32" s="642" t="s">
        <v>96</v>
      </c>
      <c r="B32" s="643"/>
      <c r="C32" s="251">
        <f>SUM(C26:C31)</f>
        <v>27386</v>
      </c>
      <c r="D32" s="251">
        <f>SUM(D26:D31)</f>
        <v>27764</v>
      </c>
      <c r="E32" s="251">
        <f t="shared" si="2"/>
        <v>378</v>
      </c>
      <c r="F32" s="451">
        <f t="shared" si="3"/>
        <v>1.3802672898561309E-2</v>
      </c>
    </row>
    <row r="37" spans="1:8" ht="15" x14ac:dyDescent="0.2">
      <c r="A37" s="250" t="s">
        <v>188</v>
      </c>
    </row>
    <row r="38" spans="1:8" x14ac:dyDescent="0.2">
      <c r="A38" s="632" t="s">
        <v>259</v>
      </c>
      <c r="B38" s="633"/>
      <c r="C38" s="444">
        <v>2023</v>
      </c>
      <c r="D38" s="444" t="s">
        <v>570</v>
      </c>
      <c r="E38" s="147" t="s">
        <v>452</v>
      </c>
      <c r="F38" s="447" t="s">
        <v>98</v>
      </c>
    </row>
    <row r="39" spans="1:8" x14ac:dyDescent="0.2">
      <c r="A39" s="631" t="s">
        <v>260</v>
      </c>
      <c r="B39" s="631"/>
      <c r="C39" s="178">
        <v>3508</v>
      </c>
      <c r="D39" s="178">
        <v>3531</v>
      </c>
      <c r="E39" s="178">
        <f t="shared" ref="E39:E45" si="4">D39-C39</f>
        <v>23</v>
      </c>
      <c r="F39" s="447">
        <f t="shared" ref="F39:F45" si="5">E39/C39</f>
        <v>6.5564424173318132E-3</v>
      </c>
    </row>
    <row r="40" spans="1:8" x14ac:dyDescent="0.2">
      <c r="A40" s="631" t="s">
        <v>261</v>
      </c>
      <c r="B40" s="631"/>
      <c r="C40" s="178">
        <v>267</v>
      </c>
      <c r="D40" s="178">
        <v>293</v>
      </c>
      <c r="E40" s="178">
        <f t="shared" si="4"/>
        <v>26</v>
      </c>
      <c r="F40" s="447">
        <f t="shared" si="5"/>
        <v>9.7378277153558054E-2</v>
      </c>
      <c r="H40" s="452"/>
    </row>
    <row r="41" spans="1:8" x14ac:dyDescent="0.2">
      <c r="A41" s="631" t="s">
        <v>262</v>
      </c>
      <c r="B41" s="631"/>
      <c r="C41" s="178">
        <v>6858</v>
      </c>
      <c r="D41" s="178">
        <v>6796</v>
      </c>
      <c r="E41" s="178">
        <f t="shared" si="4"/>
        <v>-62</v>
      </c>
      <c r="F41" s="447">
        <f t="shared" si="5"/>
        <v>-9.0405365995917183E-3</v>
      </c>
    </row>
    <row r="42" spans="1:8" x14ac:dyDescent="0.2">
      <c r="A42" s="631" t="s">
        <v>263</v>
      </c>
      <c r="B42" s="631"/>
      <c r="C42" s="178">
        <v>722</v>
      </c>
      <c r="D42" s="178">
        <v>812</v>
      </c>
      <c r="E42" s="178">
        <f t="shared" si="4"/>
        <v>90</v>
      </c>
      <c r="F42" s="447">
        <f t="shared" si="5"/>
        <v>0.12465373961218837</v>
      </c>
      <c r="H42" s="452"/>
    </row>
    <row r="43" spans="1:8" x14ac:dyDescent="0.2">
      <c r="A43" s="631" t="s">
        <v>264</v>
      </c>
      <c r="B43" s="631"/>
      <c r="C43" s="178">
        <v>5330</v>
      </c>
      <c r="D43" s="178">
        <v>5740</v>
      </c>
      <c r="E43" s="178">
        <f t="shared" si="4"/>
        <v>410</v>
      </c>
      <c r="F43" s="447">
        <f t="shared" si="5"/>
        <v>7.6923076923076927E-2</v>
      </c>
    </row>
    <row r="44" spans="1:8" x14ac:dyDescent="0.2">
      <c r="A44" s="631" t="s">
        <v>265</v>
      </c>
      <c r="B44" s="631"/>
      <c r="C44" s="178">
        <v>856</v>
      </c>
      <c r="D44" s="178">
        <v>707</v>
      </c>
      <c r="E44" s="178">
        <f t="shared" si="4"/>
        <v>-149</v>
      </c>
      <c r="F44" s="447">
        <f t="shared" si="5"/>
        <v>-0.17406542056074767</v>
      </c>
      <c r="H44" s="452"/>
    </row>
    <row r="45" spans="1:8" x14ac:dyDescent="0.2">
      <c r="A45" s="642" t="s">
        <v>96</v>
      </c>
      <c r="B45" s="643"/>
      <c r="C45" s="251">
        <f>SUM(C39:C44)</f>
        <v>17541</v>
      </c>
      <c r="D45" s="251">
        <f>SUM(D39:D44)</f>
        <v>17879</v>
      </c>
      <c r="E45" s="251">
        <f t="shared" si="4"/>
        <v>338</v>
      </c>
      <c r="F45" s="451">
        <f t="shared" si="5"/>
        <v>1.9269140869961805E-2</v>
      </c>
      <c r="H45" s="452"/>
    </row>
    <row r="49" spans="1:6" ht="15" x14ac:dyDescent="0.2">
      <c r="A49" s="250" t="s">
        <v>190</v>
      </c>
    </row>
    <row r="50" spans="1:6" x14ac:dyDescent="0.2">
      <c r="A50" s="632" t="s">
        <v>259</v>
      </c>
      <c r="B50" s="633"/>
      <c r="C50" s="444">
        <v>2023</v>
      </c>
      <c r="D50" s="444" t="s">
        <v>570</v>
      </c>
      <c r="E50" s="147" t="s">
        <v>452</v>
      </c>
      <c r="F50" s="447" t="s">
        <v>98</v>
      </c>
    </row>
    <row r="51" spans="1:6" x14ac:dyDescent="0.2">
      <c r="A51" s="631" t="s">
        <v>260</v>
      </c>
      <c r="B51" s="631"/>
      <c r="C51" s="178">
        <v>1130</v>
      </c>
      <c r="D51" s="178">
        <v>1115</v>
      </c>
      <c r="E51" s="178">
        <f t="shared" ref="E51:E57" si="6">D51-C51</f>
        <v>-15</v>
      </c>
      <c r="F51" s="447">
        <f t="shared" ref="F51:F57" si="7">E51/C51</f>
        <v>-1.3274336283185841E-2</v>
      </c>
    </row>
    <row r="52" spans="1:6" x14ac:dyDescent="0.2">
      <c r="A52" s="631" t="s">
        <v>261</v>
      </c>
      <c r="B52" s="631"/>
      <c r="C52" s="178">
        <v>100</v>
      </c>
      <c r="D52" s="178">
        <v>94</v>
      </c>
      <c r="E52" s="178">
        <f t="shared" si="6"/>
        <v>-6</v>
      </c>
      <c r="F52" s="447">
        <f t="shared" si="7"/>
        <v>-0.06</v>
      </c>
    </row>
    <row r="53" spans="1:6" x14ac:dyDescent="0.2">
      <c r="A53" s="631" t="s">
        <v>262</v>
      </c>
      <c r="B53" s="631"/>
      <c r="C53" s="178">
        <v>1647</v>
      </c>
      <c r="D53" s="178">
        <v>1672</v>
      </c>
      <c r="E53" s="178">
        <f t="shared" si="6"/>
        <v>25</v>
      </c>
      <c r="F53" s="447">
        <f t="shared" si="7"/>
        <v>1.5179113539769277E-2</v>
      </c>
    </row>
    <row r="54" spans="1:6" x14ac:dyDescent="0.2">
      <c r="A54" s="631" t="s">
        <v>263</v>
      </c>
      <c r="B54" s="631"/>
      <c r="C54" s="178">
        <v>364</v>
      </c>
      <c r="D54" s="178">
        <v>361</v>
      </c>
      <c r="E54" s="178">
        <f t="shared" si="6"/>
        <v>-3</v>
      </c>
      <c r="F54" s="447">
        <f t="shared" si="7"/>
        <v>-8.241758241758242E-3</v>
      </c>
    </row>
    <row r="55" spans="1:6" x14ac:dyDescent="0.2">
      <c r="A55" s="631" t="s">
        <v>264</v>
      </c>
      <c r="B55" s="631"/>
      <c r="C55" s="178">
        <v>2610</v>
      </c>
      <c r="D55" s="178">
        <v>2827</v>
      </c>
      <c r="E55" s="178">
        <f t="shared" si="6"/>
        <v>217</v>
      </c>
      <c r="F55" s="447">
        <f t="shared" si="7"/>
        <v>8.3141762452107276E-2</v>
      </c>
    </row>
    <row r="56" spans="1:6" x14ac:dyDescent="0.2">
      <c r="A56" s="631" t="s">
        <v>265</v>
      </c>
      <c r="B56" s="631"/>
      <c r="C56" s="178">
        <v>256</v>
      </c>
      <c r="D56" s="178">
        <v>243</v>
      </c>
      <c r="E56" s="178">
        <f t="shared" si="6"/>
        <v>-13</v>
      </c>
      <c r="F56" s="447">
        <f t="shared" si="7"/>
        <v>-5.078125E-2</v>
      </c>
    </row>
    <row r="57" spans="1:6" x14ac:dyDescent="0.2">
      <c r="A57" s="642" t="s">
        <v>96</v>
      </c>
      <c r="B57" s="643"/>
      <c r="C57" s="251">
        <f>SUM(C51:C56)</f>
        <v>6107</v>
      </c>
      <c r="D57" s="251">
        <f>SUM(D51:D56)</f>
        <v>6312</v>
      </c>
      <c r="E57" s="251">
        <f t="shared" si="6"/>
        <v>205</v>
      </c>
      <c r="F57" s="451">
        <f t="shared" si="7"/>
        <v>3.3568036679220564E-2</v>
      </c>
    </row>
    <row r="61" spans="1:6" ht="15" x14ac:dyDescent="0.2">
      <c r="A61" s="250" t="s">
        <v>189</v>
      </c>
    </row>
    <row r="62" spans="1:6" x14ac:dyDescent="0.2">
      <c r="A62" s="632" t="s">
        <v>259</v>
      </c>
      <c r="B62" s="633"/>
      <c r="C62" s="444">
        <v>2023</v>
      </c>
      <c r="D62" s="444" t="s">
        <v>570</v>
      </c>
      <c r="E62" s="147" t="s">
        <v>452</v>
      </c>
      <c r="F62" s="447" t="s">
        <v>98</v>
      </c>
    </row>
    <row r="63" spans="1:6" x14ac:dyDescent="0.2">
      <c r="A63" s="631" t="s">
        <v>260</v>
      </c>
      <c r="B63" s="631"/>
      <c r="C63" s="178">
        <v>1854</v>
      </c>
      <c r="D63" s="178">
        <v>1848</v>
      </c>
      <c r="E63" s="178">
        <f t="shared" ref="E63:E69" si="8">D63-C63</f>
        <v>-6</v>
      </c>
      <c r="F63" s="447">
        <f t="shared" ref="F63:F69" si="9">E63/C63</f>
        <v>-3.2362459546925568E-3</v>
      </c>
    </row>
    <row r="64" spans="1:6" x14ac:dyDescent="0.2">
      <c r="A64" s="631" t="s">
        <v>261</v>
      </c>
      <c r="B64" s="631"/>
      <c r="C64" s="178">
        <v>26</v>
      </c>
      <c r="D64" s="178">
        <v>52</v>
      </c>
      <c r="E64" s="178">
        <f t="shared" si="8"/>
        <v>26</v>
      </c>
      <c r="F64" s="447">
        <f t="shared" si="9"/>
        <v>1</v>
      </c>
    </row>
    <row r="65" spans="1:6" x14ac:dyDescent="0.2">
      <c r="A65" s="631" t="s">
        <v>262</v>
      </c>
      <c r="B65" s="631"/>
      <c r="C65" s="178">
        <v>4723</v>
      </c>
      <c r="D65" s="178">
        <v>4627</v>
      </c>
      <c r="E65" s="178">
        <f t="shared" si="8"/>
        <v>-96</v>
      </c>
      <c r="F65" s="447">
        <f t="shared" si="9"/>
        <v>-2.0326063942409486E-2</v>
      </c>
    </row>
    <row r="66" spans="1:6" x14ac:dyDescent="0.2">
      <c r="A66" s="631" t="s">
        <v>263</v>
      </c>
      <c r="B66" s="631"/>
      <c r="C66" s="178">
        <v>140</v>
      </c>
      <c r="D66" s="178">
        <v>205</v>
      </c>
      <c r="E66" s="178">
        <f t="shared" si="8"/>
        <v>65</v>
      </c>
      <c r="F66" s="447">
        <f t="shared" si="9"/>
        <v>0.4642857142857143</v>
      </c>
    </row>
    <row r="67" spans="1:6" x14ac:dyDescent="0.2">
      <c r="A67" s="631" t="s">
        <v>264</v>
      </c>
      <c r="B67" s="631"/>
      <c r="C67" s="178">
        <v>2141</v>
      </c>
      <c r="D67" s="178">
        <v>2317</v>
      </c>
      <c r="E67" s="178">
        <f t="shared" si="8"/>
        <v>176</v>
      </c>
      <c r="F67" s="447">
        <f t="shared" si="9"/>
        <v>8.2204577300326945E-2</v>
      </c>
    </row>
    <row r="68" spans="1:6" x14ac:dyDescent="0.2">
      <c r="A68" s="631" t="s">
        <v>265</v>
      </c>
      <c r="B68" s="631"/>
      <c r="C68" s="178">
        <v>276</v>
      </c>
      <c r="D68" s="178">
        <v>231</v>
      </c>
      <c r="E68" s="178">
        <f t="shared" si="8"/>
        <v>-45</v>
      </c>
      <c r="F68" s="447">
        <f t="shared" si="9"/>
        <v>-0.16304347826086957</v>
      </c>
    </row>
    <row r="69" spans="1:6" x14ac:dyDescent="0.2">
      <c r="A69" s="642" t="s">
        <v>96</v>
      </c>
      <c r="B69" s="643"/>
      <c r="C69" s="251">
        <f>SUM(C63:C68)</f>
        <v>9160</v>
      </c>
      <c r="D69" s="251">
        <f>SUM(D63:D68)</f>
        <v>9280</v>
      </c>
      <c r="E69" s="251">
        <f t="shared" si="8"/>
        <v>120</v>
      </c>
      <c r="F69" s="451">
        <f t="shared" si="9"/>
        <v>1.3100436681222707E-2</v>
      </c>
    </row>
    <row r="72" spans="1:6" ht="15" x14ac:dyDescent="0.2">
      <c r="A72" s="250" t="s">
        <v>191</v>
      </c>
    </row>
    <row r="73" spans="1:6" x14ac:dyDescent="0.2">
      <c r="A73" s="632" t="s">
        <v>259</v>
      </c>
      <c r="B73" s="633"/>
      <c r="C73" s="444">
        <v>2023</v>
      </c>
      <c r="D73" s="444" t="s">
        <v>570</v>
      </c>
      <c r="E73" s="147" t="s">
        <v>452</v>
      </c>
      <c r="F73" s="447" t="s">
        <v>98</v>
      </c>
    </row>
    <row r="74" spans="1:6" x14ac:dyDescent="0.2">
      <c r="A74" s="631" t="s">
        <v>260</v>
      </c>
      <c r="B74" s="631"/>
      <c r="C74" s="178">
        <v>408</v>
      </c>
      <c r="D74" s="178">
        <v>448</v>
      </c>
      <c r="E74" s="178">
        <f t="shared" ref="E74:E80" si="10">D74-C74</f>
        <v>40</v>
      </c>
      <c r="F74" s="447">
        <f t="shared" ref="F74:F80" si="11">E74/C74</f>
        <v>9.8039215686274508E-2</v>
      </c>
    </row>
    <row r="75" spans="1:6" x14ac:dyDescent="0.2">
      <c r="A75" s="631" t="s">
        <v>261</v>
      </c>
      <c r="B75" s="631"/>
      <c r="C75" s="178">
        <v>84</v>
      </c>
      <c r="D75" s="178">
        <v>111</v>
      </c>
      <c r="E75" s="178">
        <f t="shared" si="10"/>
        <v>27</v>
      </c>
      <c r="F75" s="447">
        <f t="shared" si="11"/>
        <v>0.32142857142857145</v>
      </c>
    </row>
    <row r="76" spans="1:6" x14ac:dyDescent="0.2">
      <c r="A76" s="631" t="s">
        <v>262</v>
      </c>
      <c r="B76" s="631"/>
      <c r="C76" s="178">
        <v>416</v>
      </c>
      <c r="D76" s="178">
        <v>422</v>
      </c>
      <c r="E76" s="178">
        <f t="shared" si="10"/>
        <v>6</v>
      </c>
      <c r="F76" s="447">
        <f t="shared" si="11"/>
        <v>1.4423076923076924E-2</v>
      </c>
    </row>
    <row r="77" spans="1:6" x14ac:dyDescent="0.2">
      <c r="A77" s="631" t="s">
        <v>263</v>
      </c>
      <c r="B77" s="631"/>
      <c r="C77" s="178">
        <v>148</v>
      </c>
      <c r="D77" s="178">
        <v>175</v>
      </c>
      <c r="E77" s="178">
        <f t="shared" si="10"/>
        <v>27</v>
      </c>
      <c r="F77" s="447">
        <f t="shared" si="11"/>
        <v>0.18243243243243243</v>
      </c>
    </row>
    <row r="78" spans="1:6" x14ac:dyDescent="0.2">
      <c r="A78" s="631" t="s">
        <v>264</v>
      </c>
      <c r="B78" s="631"/>
      <c r="C78" s="178">
        <v>407</v>
      </c>
      <c r="D78" s="178">
        <v>409</v>
      </c>
      <c r="E78" s="178">
        <f t="shared" si="10"/>
        <v>2</v>
      </c>
      <c r="F78" s="447">
        <f t="shared" si="11"/>
        <v>4.9140049140049139E-3</v>
      </c>
    </row>
    <row r="79" spans="1:6" x14ac:dyDescent="0.2">
      <c r="A79" s="631" t="s">
        <v>265</v>
      </c>
      <c r="B79" s="631"/>
      <c r="C79" s="178">
        <v>120</v>
      </c>
      <c r="D79" s="178">
        <v>143</v>
      </c>
      <c r="E79" s="178">
        <f t="shared" si="10"/>
        <v>23</v>
      </c>
      <c r="F79" s="447">
        <f t="shared" si="11"/>
        <v>0.19166666666666668</v>
      </c>
    </row>
    <row r="80" spans="1:6" x14ac:dyDescent="0.2">
      <c r="A80" s="642" t="s">
        <v>96</v>
      </c>
      <c r="B80" s="643"/>
      <c r="C80" s="251">
        <f>SUM(C74:C79)</f>
        <v>1583</v>
      </c>
      <c r="D80" s="251">
        <f>SUM(D74:D79)</f>
        <v>1708</v>
      </c>
      <c r="E80" s="251">
        <f t="shared" si="10"/>
        <v>125</v>
      </c>
      <c r="F80" s="451">
        <f t="shared" si="11"/>
        <v>7.896399241945673E-2</v>
      </c>
    </row>
    <row r="83" spans="1:6" ht="15" x14ac:dyDescent="0.2">
      <c r="A83" s="250" t="s">
        <v>651</v>
      </c>
    </row>
    <row r="84" spans="1:6" x14ac:dyDescent="0.2">
      <c r="A84" s="632" t="s">
        <v>259</v>
      </c>
      <c r="B84" s="633"/>
      <c r="C84" s="444">
        <v>2023</v>
      </c>
      <c r="D84" s="444" t="s">
        <v>570</v>
      </c>
      <c r="E84" s="147" t="s">
        <v>452</v>
      </c>
      <c r="F84" s="447" t="s">
        <v>98</v>
      </c>
    </row>
    <row r="85" spans="1:6" x14ac:dyDescent="0.2">
      <c r="A85" s="631" t="s">
        <v>260</v>
      </c>
      <c r="B85" s="631"/>
      <c r="C85" s="178">
        <v>30</v>
      </c>
      <c r="D85" s="178">
        <v>34</v>
      </c>
      <c r="E85" s="178">
        <f>D85-C85</f>
        <v>4</v>
      </c>
      <c r="F85" s="447">
        <f>E85/C85</f>
        <v>0.13333333333333333</v>
      </c>
    </row>
    <row r="86" spans="1:6" x14ac:dyDescent="0.2">
      <c r="A86" s="631" t="s">
        <v>261</v>
      </c>
      <c r="B86" s="631"/>
      <c r="C86" s="178"/>
      <c r="D86" s="178"/>
      <c r="E86" s="178"/>
      <c r="F86" s="447"/>
    </row>
    <row r="87" spans="1:6" x14ac:dyDescent="0.2">
      <c r="A87" s="631" t="s">
        <v>262</v>
      </c>
      <c r="B87" s="631"/>
      <c r="C87" s="178">
        <v>59</v>
      </c>
      <c r="D87" s="178">
        <v>55</v>
      </c>
      <c r="E87" s="178">
        <f>D87-C87</f>
        <v>-4</v>
      </c>
      <c r="F87" s="447">
        <f>E87/C87</f>
        <v>-6.7796610169491525E-2</v>
      </c>
    </row>
    <row r="88" spans="1:6" x14ac:dyDescent="0.2">
      <c r="A88" s="631" t="s">
        <v>263</v>
      </c>
      <c r="B88" s="631"/>
      <c r="C88" s="178"/>
      <c r="D88" s="178"/>
      <c r="E88" s="178"/>
      <c r="F88" s="447"/>
    </row>
    <row r="89" spans="1:6" x14ac:dyDescent="0.2">
      <c r="A89" s="631" t="s">
        <v>264</v>
      </c>
      <c r="B89" s="631"/>
      <c r="C89" s="178">
        <v>71</v>
      </c>
      <c r="D89" s="178">
        <v>82</v>
      </c>
      <c r="E89" s="178">
        <f>D89-C89</f>
        <v>11</v>
      </c>
      <c r="F89" s="447">
        <f>E89/C89</f>
        <v>0.15492957746478872</v>
      </c>
    </row>
    <row r="90" spans="1:6" x14ac:dyDescent="0.2">
      <c r="A90" s="631" t="s">
        <v>265</v>
      </c>
      <c r="B90" s="631"/>
      <c r="C90" s="178"/>
      <c r="D90" s="178"/>
      <c r="E90" s="178"/>
      <c r="F90" s="447"/>
    </row>
    <row r="91" spans="1:6" x14ac:dyDescent="0.2">
      <c r="A91" s="642" t="s">
        <v>96</v>
      </c>
      <c r="B91" s="643"/>
      <c r="C91" s="251">
        <f>SUM(C85:C90)</f>
        <v>160</v>
      </c>
      <c r="D91" s="251">
        <f>SUM(D85:D90)</f>
        <v>171</v>
      </c>
      <c r="E91" s="251">
        <f>D91-C91</f>
        <v>11</v>
      </c>
      <c r="F91" s="451">
        <f>E91/C91</f>
        <v>6.8750000000000006E-2</v>
      </c>
    </row>
    <row r="94" spans="1:6" ht="15" x14ac:dyDescent="0.2">
      <c r="A94" s="250" t="s">
        <v>652</v>
      </c>
    </row>
    <row r="95" spans="1:6" x14ac:dyDescent="0.2">
      <c r="A95" s="632" t="s">
        <v>259</v>
      </c>
      <c r="B95" s="633"/>
      <c r="C95" s="444">
        <v>2023</v>
      </c>
      <c r="D95" s="444" t="s">
        <v>570</v>
      </c>
      <c r="E95" s="147" t="s">
        <v>452</v>
      </c>
      <c r="F95" s="447" t="s">
        <v>98</v>
      </c>
    </row>
    <row r="96" spans="1:6" x14ac:dyDescent="0.2">
      <c r="A96" s="631" t="s">
        <v>260</v>
      </c>
      <c r="B96" s="631"/>
      <c r="C96" s="178">
        <v>86</v>
      </c>
      <c r="D96" s="178">
        <v>86</v>
      </c>
      <c r="E96" s="178">
        <f t="shared" ref="E96:E102" si="12">D96-C96</f>
        <v>0</v>
      </c>
      <c r="F96" s="447">
        <f t="shared" ref="F96:F102" si="13">E96/C96</f>
        <v>0</v>
      </c>
    </row>
    <row r="97" spans="1:9" x14ac:dyDescent="0.2">
      <c r="A97" s="631" t="s">
        <v>261</v>
      </c>
      <c r="B97" s="631"/>
      <c r="C97" s="178">
        <v>57</v>
      </c>
      <c r="D97" s="178">
        <v>36</v>
      </c>
      <c r="E97" s="178">
        <f t="shared" si="12"/>
        <v>-21</v>
      </c>
      <c r="F97" s="447">
        <f t="shared" si="13"/>
        <v>-0.36842105263157893</v>
      </c>
    </row>
    <row r="98" spans="1:9" x14ac:dyDescent="0.2">
      <c r="A98" s="631" t="s">
        <v>262</v>
      </c>
      <c r="B98" s="631"/>
      <c r="C98" s="178">
        <v>13</v>
      </c>
      <c r="D98" s="178">
        <v>20</v>
      </c>
      <c r="E98" s="178">
        <f t="shared" si="12"/>
        <v>7</v>
      </c>
      <c r="F98" s="447">
        <f t="shared" si="13"/>
        <v>0.53846153846153844</v>
      </c>
    </row>
    <row r="99" spans="1:9" x14ac:dyDescent="0.2">
      <c r="A99" s="631" t="s">
        <v>263</v>
      </c>
      <c r="B99" s="631"/>
      <c r="C99" s="178">
        <v>70</v>
      </c>
      <c r="D99" s="178">
        <v>71</v>
      </c>
      <c r="E99" s="178">
        <f t="shared" si="12"/>
        <v>1</v>
      </c>
      <c r="F99" s="447">
        <f t="shared" si="13"/>
        <v>1.4285714285714285E-2</v>
      </c>
    </row>
    <row r="100" spans="1:9" x14ac:dyDescent="0.2">
      <c r="A100" s="631" t="s">
        <v>264</v>
      </c>
      <c r="B100" s="631"/>
      <c r="C100" s="178">
        <v>101</v>
      </c>
      <c r="D100" s="178">
        <v>105</v>
      </c>
      <c r="E100" s="178">
        <f t="shared" si="12"/>
        <v>4</v>
      </c>
      <c r="F100" s="447">
        <f t="shared" si="13"/>
        <v>3.9603960396039604E-2</v>
      </c>
    </row>
    <row r="101" spans="1:9" x14ac:dyDescent="0.2">
      <c r="A101" s="631" t="s">
        <v>265</v>
      </c>
      <c r="B101" s="631"/>
      <c r="C101" s="178">
        <v>204</v>
      </c>
      <c r="D101" s="178">
        <v>90</v>
      </c>
      <c r="E101" s="178">
        <f t="shared" si="12"/>
        <v>-114</v>
      </c>
      <c r="F101" s="447">
        <f t="shared" si="13"/>
        <v>-0.55882352941176472</v>
      </c>
    </row>
    <row r="102" spans="1:9" x14ac:dyDescent="0.2">
      <c r="A102" s="642" t="s">
        <v>96</v>
      </c>
      <c r="B102" s="643"/>
      <c r="C102" s="251">
        <f>SUM(C96:C101)</f>
        <v>531</v>
      </c>
      <c r="D102" s="251">
        <f>SUM(D96:D101)</f>
        <v>408</v>
      </c>
      <c r="E102" s="251">
        <f t="shared" si="12"/>
        <v>-123</v>
      </c>
      <c r="F102" s="451">
        <f t="shared" si="13"/>
        <v>-0.23163841807909605</v>
      </c>
    </row>
    <row r="106" spans="1:9" ht="15" x14ac:dyDescent="0.2">
      <c r="A106" s="250" t="s">
        <v>608</v>
      </c>
    </row>
    <row r="108" spans="1:9" ht="15" x14ac:dyDescent="0.2">
      <c r="A108" s="250" t="s">
        <v>650</v>
      </c>
      <c r="B108" s="70"/>
      <c r="C108" s="70"/>
      <c r="D108" s="70"/>
      <c r="E108" s="70"/>
      <c r="F108" s="70"/>
      <c r="G108" s="70"/>
      <c r="H108" s="70"/>
      <c r="I108" s="70"/>
    </row>
    <row r="109" spans="1:9" x14ac:dyDescent="0.2">
      <c r="A109" s="70"/>
      <c r="B109" s="70"/>
      <c r="C109" s="70"/>
      <c r="D109" s="70"/>
      <c r="E109" s="70"/>
      <c r="F109" s="70"/>
      <c r="G109" s="70"/>
      <c r="H109" s="70"/>
      <c r="I109" s="70"/>
    </row>
    <row r="110" spans="1:9" x14ac:dyDescent="0.2">
      <c r="A110" s="632" t="s">
        <v>266</v>
      </c>
      <c r="B110" s="633"/>
      <c r="C110" s="444">
        <v>2023</v>
      </c>
      <c r="D110" s="444" t="s">
        <v>570</v>
      </c>
      <c r="E110" s="147" t="s">
        <v>452</v>
      </c>
      <c r="F110" s="447" t="s">
        <v>98</v>
      </c>
      <c r="G110" s="70"/>
      <c r="H110" s="70"/>
      <c r="I110" s="70"/>
    </row>
    <row r="111" spans="1:9" x14ac:dyDescent="0.2">
      <c r="A111" s="631" t="s">
        <v>267</v>
      </c>
      <c r="B111" s="631"/>
      <c r="C111" s="178">
        <v>12934</v>
      </c>
      <c r="D111" s="178">
        <v>12468</v>
      </c>
      <c r="E111" s="178">
        <f>D111-C111</f>
        <v>-466</v>
      </c>
      <c r="F111" s="447">
        <f>E111/C111</f>
        <v>-3.6029070666460494E-2</v>
      </c>
      <c r="G111" s="70"/>
      <c r="H111" s="70"/>
      <c r="I111" s="70"/>
    </row>
    <row r="112" spans="1:9" x14ac:dyDescent="0.2">
      <c r="A112" s="631" t="s">
        <v>268</v>
      </c>
      <c r="B112" s="631"/>
      <c r="C112" s="178">
        <v>18902</v>
      </c>
      <c r="D112" s="178">
        <v>19305</v>
      </c>
      <c r="E112" s="178">
        <f>D112-C112</f>
        <v>403</v>
      </c>
      <c r="F112" s="447">
        <f>E112/C112</f>
        <v>2.1320495185694635E-2</v>
      </c>
      <c r="G112" s="70"/>
      <c r="H112" s="70"/>
      <c r="I112" s="70"/>
    </row>
    <row r="113" spans="1:9" x14ac:dyDescent="0.2">
      <c r="A113" s="631" t="s">
        <v>269</v>
      </c>
      <c r="B113" s="631"/>
      <c r="C113" s="178">
        <v>13091</v>
      </c>
      <c r="D113" s="178">
        <v>13870</v>
      </c>
      <c r="E113" s="178">
        <f>D113-C113</f>
        <v>779</v>
      </c>
      <c r="F113" s="447">
        <f>E113/C113</f>
        <v>5.9506531204644414E-2</v>
      </c>
      <c r="G113" s="70"/>
      <c r="H113" s="186"/>
      <c r="I113" s="70"/>
    </row>
    <row r="114" spans="1:9" x14ac:dyDescent="0.2">
      <c r="A114" s="636" t="s">
        <v>96</v>
      </c>
      <c r="B114" s="637"/>
      <c r="C114" s="184">
        <f>C113+C112+C111</f>
        <v>44927</v>
      </c>
      <c r="D114" s="184">
        <f>D113+D112+D111</f>
        <v>45643</v>
      </c>
      <c r="E114" s="184">
        <f>D114-C114</f>
        <v>716</v>
      </c>
      <c r="F114" s="450">
        <f>E114/C114</f>
        <v>1.5936964408930041E-2</v>
      </c>
      <c r="G114" s="70"/>
      <c r="H114" s="186"/>
      <c r="I114" s="70"/>
    </row>
    <row r="117" spans="1:9" ht="15" x14ac:dyDescent="0.2">
      <c r="A117" s="250" t="s">
        <v>7</v>
      </c>
      <c r="B117" s="70"/>
      <c r="C117" s="70"/>
      <c r="D117" s="70"/>
      <c r="E117" s="70"/>
      <c r="F117" s="70"/>
    </row>
    <row r="118" spans="1:9" x14ac:dyDescent="0.2">
      <c r="A118" s="70"/>
      <c r="B118" s="70"/>
      <c r="C118" s="70"/>
      <c r="D118" s="70"/>
      <c r="E118" s="70"/>
      <c r="F118" s="70"/>
    </row>
    <row r="119" spans="1:9" x14ac:dyDescent="0.2">
      <c r="A119" s="632" t="s">
        <v>266</v>
      </c>
      <c r="B119" s="633"/>
      <c r="C119" s="444">
        <v>2023</v>
      </c>
      <c r="D119" s="444" t="s">
        <v>570</v>
      </c>
      <c r="E119" s="147" t="s">
        <v>452</v>
      </c>
      <c r="F119" s="447" t="s">
        <v>98</v>
      </c>
    </row>
    <row r="120" spans="1:9" x14ac:dyDescent="0.2">
      <c r="A120" s="631" t="s">
        <v>267</v>
      </c>
      <c r="B120" s="631"/>
      <c r="C120" s="178">
        <v>8940</v>
      </c>
      <c r="D120" s="178">
        <v>8581</v>
      </c>
      <c r="E120" s="178">
        <f>D120-C120</f>
        <v>-359</v>
      </c>
      <c r="F120" s="447">
        <f>E120/C120</f>
        <v>-4.0156599552572704E-2</v>
      </c>
    </row>
    <row r="121" spans="1:9" x14ac:dyDescent="0.2">
      <c r="A121" s="631" t="s">
        <v>268</v>
      </c>
      <c r="B121" s="631"/>
      <c r="C121" s="178">
        <v>10697</v>
      </c>
      <c r="D121" s="178">
        <v>11062</v>
      </c>
      <c r="E121" s="178">
        <f>D121-C121</f>
        <v>365</v>
      </c>
      <c r="F121" s="447">
        <f>E121/C121</f>
        <v>3.412171636907544E-2</v>
      </c>
    </row>
    <row r="122" spans="1:9" x14ac:dyDescent="0.2">
      <c r="A122" s="631" t="s">
        <v>269</v>
      </c>
      <c r="B122" s="631"/>
      <c r="C122" s="178">
        <v>7749</v>
      </c>
      <c r="D122" s="178">
        <v>8121</v>
      </c>
      <c r="E122" s="178">
        <f>D122-C122</f>
        <v>372</v>
      </c>
      <c r="F122" s="447">
        <f>E122/C122</f>
        <v>4.8006194347657766E-2</v>
      </c>
    </row>
    <row r="123" spans="1:9" x14ac:dyDescent="0.2">
      <c r="A123" s="636" t="s">
        <v>96</v>
      </c>
      <c r="B123" s="637"/>
      <c r="C123" s="184">
        <f>C122+C121+C120</f>
        <v>27386</v>
      </c>
      <c r="D123" s="184">
        <f>D122+D121+D120</f>
        <v>27764</v>
      </c>
      <c r="E123" s="184">
        <f>D123-C123</f>
        <v>378</v>
      </c>
      <c r="F123" s="450">
        <f>E123/C123</f>
        <v>1.3802672898561309E-2</v>
      </c>
    </row>
    <row r="126" spans="1:9" ht="15" x14ac:dyDescent="0.2">
      <c r="A126" s="250" t="s">
        <v>188</v>
      </c>
      <c r="B126" s="70"/>
      <c r="C126" s="70"/>
      <c r="D126" s="70"/>
      <c r="E126" s="70"/>
      <c r="F126" s="70"/>
    </row>
    <row r="127" spans="1:9" x14ac:dyDescent="0.2">
      <c r="A127" s="70"/>
      <c r="B127" s="70"/>
      <c r="C127" s="70"/>
      <c r="D127" s="70"/>
      <c r="E127" s="70"/>
      <c r="F127" s="70"/>
    </row>
    <row r="128" spans="1:9" x14ac:dyDescent="0.2">
      <c r="A128" s="632" t="s">
        <v>266</v>
      </c>
      <c r="B128" s="633"/>
      <c r="C128" s="444">
        <v>2023</v>
      </c>
      <c r="D128" s="444" t="s">
        <v>570</v>
      </c>
      <c r="E128" s="147" t="s">
        <v>452</v>
      </c>
      <c r="F128" s="447" t="s">
        <v>98</v>
      </c>
    </row>
    <row r="129" spans="1:8" x14ac:dyDescent="0.2">
      <c r="A129" s="631" t="s">
        <v>267</v>
      </c>
      <c r="B129" s="631"/>
      <c r="C129" s="178">
        <v>3994</v>
      </c>
      <c r="D129" s="178">
        <v>3887</v>
      </c>
      <c r="E129" s="178">
        <f>D129-C129</f>
        <v>-107</v>
      </c>
      <c r="F129" s="447">
        <f>E129/C129</f>
        <v>-2.6790185277916875E-2</v>
      </c>
    </row>
    <row r="130" spans="1:8" x14ac:dyDescent="0.2">
      <c r="A130" s="631" t="s">
        <v>268</v>
      </c>
      <c r="B130" s="631"/>
      <c r="C130" s="178">
        <v>8205</v>
      </c>
      <c r="D130" s="178">
        <v>8243</v>
      </c>
      <c r="E130" s="178">
        <f>D130-C130</f>
        <v>38</v>
      </c>
      <c r="F130" s="447">
        <f>E130/C130</f>
        <v>4.6313223644119435E-3</v>
      </c>
    </row>
    <row r="131" spans="1:8" x14ac:dyDescent="0.2">
      <c r="A131" s="631" t="s">
        <v>269</v>
      </c>
      <c r="B131" s="631"/>
      <c r="C131" s="178">
        <v>5342</v>
      </c>
      <c r="D131" s="178">
        <v>5749</v>
      </c>
      <c r="E131" s="178">
        <f>D131-C131</f>
        <v>407</v>
      </c>
      <c r="F131" s="447">
        <f>E131/C131</f>
        <v>7.6188693373268446E-2</v>
      </c>
    </row>
    <row r="132" spans="1:8" x14ac:dyDescent="0.2">
      <c r="A132" s="636" t="s">
        <v>96</v>
      </c>
      <c r="B132" s="637"/>
      <c r="C132" s="184">
        <f>C131+C130+C129</f>
        <v>17541</v>
      </c>
      <c r="D132" s="184">
        <f>D131+D130+D129</f>
        <v>17879</v>
      </c>
      <c r="E132" s="184">
        <f>D132-C132</f>
        <v>338</v>
      </c>
      <c r="F132" s="450">
        <f>E132/C132</f>
        <v>1.9269140869961805E-2</v>
      </c>
      <c r="H132" s="452"/>
    </row>
    <row r="135" spans="1:8" ht="15" x14ac:dyDescent="0.2">
      <c r="A135" s="250" t="s">
        <v>190</v>
      </c>
      <c r="B135" s="70"/>
      <c r="C135" s="70"/>
      <c r="D135" s="70"/>
      <c r="E135" s="70"/>
      <c r="F135" s="70"/>
    </row>
    <row r="136" spans="1:8" x14ac:dyDescent="0.2">
      <c r="A136" s="70"/>
      <c r="B136" s="70"/>
      <c r="C136" s="70"/>
      <c r="D136" s="70"/>
      <c r="E136" s="70"/>
      <c r="F136" s="70"/>
    </row>
    <row r="137" spans="1:8" x14ac:dyDescent="0.2">
      <c r="A137" s="632" t="s">
        <v>266</v>
      </c>
      <c r="B137" s="633"/>
      <c r="C137" s="444">
        <v>2023</v>
      </c>
      <c r="D137" s="444" t="s">
        <v>570</v>
      </c>
      <c r="E137" s="147" t="s">
        <v>452</v>
      </c>
      <c r="F137" s="447" t="s">
        <v>98</v>
      </c>
    </row>
    <row r="138" spans="1:8" x14ac:dyDescent="0.2">
      <c r="A138" s="631" t="s">
        <v>267</v>
      </c>
      <c r="B138" s="631"/>
      <c r="C138" s="178">
        <v>1305</v>
      </c>
      <c r="D138" s="178">
        <v>1237</v>
      </c>
      <c r="E138" s="178">
        <f>D138-C138</f>
        <v>-68</v>
      </c>
      <c r="F138" s="447">
        <f>E138/C138</f>
        <v>-5.2107279693486587E-2</v>
      </c>
    </row>
    <row r="139" spans="1:8" x14ac:dyDescent="0.2">
      <c r="A139" s="631" t="s">
        <v>268</v>
      </c>
      <c r="B139" s="631"/>
      <c r="C139" s="178">
        <v>2192</v>
      </c>
      <c r="D139" s="178">
        <v>2247</v>
      </c>
      <c r="E139" s="178">
        <f>D139-C139</f>
        <v>55</v>
      </c>
      <c r="F139" s="447">
        <f>E139/C139</f>
        <v>2.5091240875912409E-2</v>
      </c>
    </row>
    <row r="140" spans="1:8" x14ac:dyDescent="0.2">
      <c r="A140" s="631" t="s">
        <v>269</v>
      </c>
      <c r="B140" s="631"/>
      <c r="C140" s="178">
        <v>2610</v>
      </c>
      <c r="D140" s="178">
        <v>2828</v>
      </c>
      <c r="E140" s="178">
        <f>D140-C140</f>
        <v>218</v>
      </c>
      <c r="F140" s="447">
        <f>E140/C140</f>
        <v>8.3524904214559381E-2</v>
      </c>
    </row>
    <row r="141" spans="1:8" x14ac:dyDescent="0.2">
      <c r="A141" s="636" t="s">
        <v>96</v>
      </c>
      <c r="B141" s="637"/>
      <c r="C141" s="184">
        <f>C140+C139+C138</f>
        <v>6107</v>
      </c>
      <c r="D141" s="184">
        <f>D140+D139+D138</f>
        <v>6312</v>
      </c>
      <c r="E141" s="184">
        <f>D141-C141</f>
        <v>205</v>
      </c>
      <c r="F141" s="450">
        <f>E141/C141</f>
        <v>3.3568036679220564E-2</v>
      </c>
    </row>
    <row r="144" spans="1:8" ht="15" x14ac:dyDescent="0.2">
      <c r="A144" s="250" t="s">
        <v>189</v>
      </c>
      <c r="B144" s="70"/>
      <c r="C144" s="70"/>
      <c r="D144" s="70"/>
      <c r="E144" s="70"/>
      <c r="F144" s="70"/>
    </row>
    <row r="145" spans="1:6" x14ac:dyDescent="0.2">
      <c r="A145" s="70"/>
      <c r="B145" s="70"/>
      <c r="C145" s="70"/>
      <c r="D145" s="70"/>
      <c r="E145" s="70"/>
      <c r="F145" s="70"/>
    </row>
    <row r="146" spans="1:6" x14ac:dyDescent="0.2">
      <c r="A146" s="632" t="s">
        <v>266</v>
      </c>
      <c r="B146" s="633"/>
      <c r="C146" s="444">
        <v>2023</v>
      </c>
      <c r="D146" s="444" t="s">
        <v>570</v>
      </c>
      <c r="E146" s="147" t="s">
        <v>452</v>
      </c>
      <c r="F146" s="447" t="s">
        <v>98</v>
      </c>
    </row>
    <row r="147" spans="1:6" x14ac:dyDescent="0.2">
      <c r="A147" s="631" t="s">
        <v>267</v>
      </c>
      <c r="B147" s="631"/>
      <c r="C147" s="178">
        <v>1980</v>
      </c>
      <c r="D147" s="178">
        <v>1929</v>
      </c>
      <c r="E147" s="178">
        <f>D147-C147</f>
        <v>-51</v>
      </c>
      <c r="F147" s="447">
        <f>E147/C147</f>
        <v>-2.5757575757575757E-2</v>
      </c>
    </row>
    <row r="148" spans="1:6" x14ac:dyDescent="0.2">
      <c r="A148" s="631" t="s">
        <v>268</v>
      </c>
      <c r="B148" s="631"/>
      <c r="C148" s="178">
        <v>5027</v>
      </c>
      <c r="D148" s="178">
        <v>5026</v>
      </c>
      <c r="E148" s="178">
        <f>D148-C148</f>
        <v>-1</v>
      </c>
      <c r="F148" s="447">
        <f>E148/C148</f>
        <v>-1.9892580067634773E-4</v>
      </c>
    </row>
    <row r="149" spans="1:6" x14ac:dyDescent="0.2">
      <c r="A149" s="631" t="s">
        <v>269</v>
      </c>
      <c r="B149" s="631"/>
      <c r="C149" s="178">
        <v>2153</v>
      </c>
      <c r="D149" s="178">
        <v>2325</v>
      </c>
      <c r="E149" s="178">
        <f>D149-C149</f>
        <v>172</v>
      </c>
      <c r="F149" s="447">
        <f>E149/C149</f>
        <v>7.9888527635856937E-2</v>
      </c>
    </row>
    <row r="150" spans="1:6" x14ac:dyDescent="0.2">
      <c r="A150" s="636" t="s">
        <v>96</v>
      </c>
      <c r="B150" s="637"/>
      <c r="C150" s="184">
        <f>C149+C148+C147</f>
        <v>9160</v>
      </c>
      <c r="D150" s="184">
        <f>D149+D148+D147</f>
        <v>9280</v>
      </c>
      <c r="E150" s="184">
        <f>D150-C150</f>
        <v>120</v>
      </c>
      <c r="F150" s="450">
        <f>E150/C150</f>
        <v>1.3100436681222707E-2</v>
      </c>
    </row>
    <row r="153" spans="1:6" ht="15" x14ac:dyDescent="0.2">
      <c r="A153" s="250" t="s">
        <v>191</v>
      </c>
      <c r="B153" s="70"/>
      <c r="C153" s="70"/>
      <c r="D153" s="70"/>
      <c r="E153" s="70"/>
      <c r="F153" s="70"/>
    </row>
    <row r="154" spans="1:6" x14ac:dyDescent="0.2">
      <c r="A154" s="70"/>
      <c r="B154" s="70"/>
      <c r="C154" s="70"/>
      <c r="D154" s="70"/>
      <c r="E154" s="70"/>
      <c r="F154" s="70"/>
    </row>
    <row r="155" spans="1:6" x14ac:dyDescent="0.2">
      <c r="A155" s="632" t="s">
        <v>266</v>
      </c>
      <c r="B155" s="633"/>
      <c r="C155" s="444">
        <v>2023</v>
      </c>
      <c r="D155" s="444" t="s">
        <v>570</v>
      </c>
      <c r="E155" s="147" t="s">
        <v>452</v>
      </c>
      <c r="F155" s="447" t="s">
        <v>98</v>
      </c>
    </row>
    <row r="156" spans="1:6" x14ac:dyDescent="0.2">
      <c r="A156" s="631" t="s">
        <v>267</v>
      </c>
      <c r="B156" s="631"/>
      <c r="C156" s="178">
        <v>497</v>
      </c>
      <c r="D156" s="178">
        <v>559</v>
      </c>
      <c r="E156" s="178">
        <f>D156-C156</f>
        <v>62</v>
      </c>
      <c r="F156" s="447">
        <f>E156/C156</f>
        <v>0.12474849094567404</v>
      </c>
    </row>
    <row r="157" spans="1:6" x14ac:dyDescent="0.2">
      <c r="A157" s="631" t="s">
        <v>268</v>
      </c>
      <c r="B157" s="631"/>
      <c r="C157" s="178">
        <v>679</v>
      </c>
      <c r="D157" s="178">
        <v>740</v>
      </c>
      <c r="E157" s="178">
        <f>D157-C157</f>
        <v>61</v>
      </c>
      <c r="F157" s="447">
        <f>E157/C157</f>
        <v>8.98379970544919E-2</v>
      </c>
    </row>
    <row r="158" spans="1:6" x14ac:dyDescent="0.2">
      <c r="A158" s="631" t="s">
        <v>269</v>
      </c>
      <c r="B158" s="631"/>
      <c r="C158" s="178">
        <v>407</v>
      </c>
      <c r="D158" s="178">
        <v>409</v>
      </c>
      <c r="E158" s="178">
        <f>D158-C158</f>
        <v>2</v>
      </c>
      <c r="F158" s="447">
        <f>E158/C158</f>
        <v>4.9140049140049139E-3</v>
      </c>
    </row>
    <row r="159" spans="1:6" x14ac:dyDescent="0.2">
      <c r="A159" s="636" t="s">
        <v>96</v>
      </c>
      <c r="B159" s="637"/>
      <c r="C159" s="184">
        <f>C158+C157+C156</f>
        <v>1583</v>
      </c>
      <c r="D159" s="184">
        <f>D158+D157+D156</f>
        <v>1708</v>
      </c>
      <c r="E159" s="184">
        <f>D159-C159</f>
        <v>125</v>
      </c>
      <c r="F159" s="450">
        <f>E159/C159</f>
        <v>7.896399241945673E-2</v>
      </c>
    </row>
    <row r="162" spans="1:6" ht="15" x14ac:dyDescent="0.2">
      <c r="A162" s="250" t="s">
        <v>651</v>
      </c>
      <c r="B162" s="70"/>
      <c r="C162" s="70"/>
      <c r="D162" s="70"/>
      <c r="E162" s="70"/>
      <c r="F162" s="70"/>
    </row>
    <row r="163" spans="1:6" x14ac:dyDescent="0.2">
      <c r="A163" s="70"/>
      <c r="B163" s="70"/>
      <c r="C163" s="70"/>
      <c r="D163" s="70"/>
      <c r="E163" s="70"/>
      <c r="F163" s="70"/>
    </row>
    <row r="164" spans="1:6" x14ac:dyDescent="0.2">
      <c r="A164" s="632" t="s">
        <v>266</v>
      </c>
      <c r="B164" s="633"/>
      <c r="C164" s="444">
        <v>2023</v>
      </c>
      <c r="D164" s="444" t="s">
        <v>570</v>
      </c>
      <c r="E164" s="147" t="s">
        <v>452</v>
      </c>
      <c r="F164" s="447" t="s">
        <v>98</v>
      </c>
    </row>
    <row r="165" spans="1:6" x14ac:dyDescent="0.2">
      <c r="A165" s="631" t="s">
        <v>267</v>
      </c>
      <c r="B165" s="631"/>
      <c r="C165" s="178">
        <v>30</v>
      </c>
      <c r="D165" s="178">
        <v>34</v>
      </c>
      <c r="E165" s="178">
        <f>D165-C165</f>
        <v>4</v>
      </c>
      <c r="F165" s="447">
        <f>E165/C165</f>
        <v>0.13333333333333333</v>
      </c>
    </row>
    <row r="166" spans="1:6" x14ac:dyDescent="0.2">
      <c r="A166" s="631" t="s">
        <v>268</v>
      </c>
      <c r="B166" s="631"/>
      <c r="C166" s="178">
        <v>59</v>
      </c>
      <c r="D166" s="178">
        <v>55</v>
      </c>
      <c r="E166" s="178">
        <f>D166-C166</f>
        <v>-4</v>
      </c>
      <c r="F166" s="447">
        <f>E166/C166</f>
        <v>-6.7796610169491525E-2</v>
      </c>
    </row>
    <row r="167" spans="1:6" x14ac:dyDescent="0.2">
      <c r="A167" s="631" t="s">
        <v>269</v>
      </c>
      <c r="B167" s="631"/>
      <c r="C167" s="178">
        <v>71</v>
      </c>
      <c r="D167" s="178">
        <v>82</v>
      </c>
      <c r="E167" s="178">
        <f>D167-C167</f>
        <v>11</v>
      </c>
      <c r="F167" s="447">
        <f>E167/C167</f>
        <v>0.15492957746478872</v>
      </c>
    </row>
    <row r="168" spans="1:6" x14ac:dyDescent="0.2">
      <c r="A168" s="636" t="s">
        <v>96</v>
      </c>
      <c r="B168" s="637"/>
      <c r="C168" s="184">
        <f>C167+C166+C165</f>
        <v>160</v>
      </c>
      <c r="D168" s="184">
        <f>D167+D166+D165</f>
        <v>171</v>
      </c>
      <c r="E168" s="184">
        <f>D168-C168</f>
        <v>11</v>
      </c>
      <c r="F168" s="450">
        <f>E168/C168</f>
        <v>6.8750000000000006E-2</v>
      </c>
    </row>
    <row r="171" spans="1:6" ht="15" x14ac:dyDescent="0.2">
      <c r="A171" s="250" t="s">
        <v>652</v>
      </c>
      <c r="B171" s="70"/>
      <c r="C171" s="70"/>
      <c r="D171" s="70"/>
      <c r="E171" s="70"/>
      <c r="F171" s="70"/>
    </row>
    <row r="172" spans="1:6" x14ac:dyDescent="0.2">
      <c r="A172" s="70"/>
      <c r="B172" s="70"/>
      <c r="C172" s="70"/>
      <c r="D172" s="70"/>
      <c r="E172" s="70"/>
      <c r="F172" s="70"/>
    </row>
    <row r="173" spans="1:6" x14ac:dyDescent="0.2">
      <c r="A173" s="632" t="s">
        <v>266</v>
      </c>
      <c r="B173" s="633"/>
      <c r="C173" s="444">
        <v>2023</v>
      </c>
      <c r="D173" s="444" t="s">
        <v>570</v>
      </c>
      <c r="E173" s="147" t="s">
        <v>452</v>
      </c>
      <c r="F173" s="447" t="s">
        <v>98</v>
      </c>
    </row>
    <row r="174" spans="1:6" x14ac:dyDescent="0.2">
      <c r="A174" s="631" t="s">
        <v>267</v>
      </c>
      <c r="B174" s="631"/>
      <c r="C174" s="178">
        <v>182</v>
      </c>
      <c r="D174" s="178">
        <v>128</v>
      </c>
      <c r="E174" s="178">
        <f>D174-C174</f>
        <v>-54</v>
      </c>
      <c r="F174" s="447">
        <f>E174/C174</f>
        <v>-0.2967032967032967</v>
      </c>
    </row>
    <row r="175" spans="1:6" x14ac:dyDescent="0.2">
      <c r="A175" s="631" t="s">
        <v>268</v>
      </c>
      <c r="B175" s="631"/>
      <c r="C175" s="178">
        <v>248</v>
      </c>
      <c r="D175" s="178">
        <v>175</v>
      </c>
      <c r="E175" s="178">
        <f>D175-C175</f>
        <v>-73</v>
      </c>
      <c r="F175" s="447">
        <f>E175/C175</f>
        <v>-0.29435483870967744</v>
      </c>
    </row>
    <row r="176" spans="1:6" x14ac:dyDescent="0.2">
      <c r="A176" s="631" t="s">
        <v>269</v>
      </c>
      <c r="B176" s="631"/>
      <c r="C176" s="178">
        <v>101</v>
      </c>
      <c r="D176" s="178">
        <v>105</v>
      </c>
      <c r="E176" s="178">
        <f>D176-C176</f>
        <v>4</v>
      </c>
      <c r="F176" s="447">
        <f>E176/C176</f>
        <v>3.9603960396039604E-2</v>
      </c>
    </row>
    <row r="177" spans="1:6" x14ac:dyDescent="0.2">
      <c r="A177" s="636" t="s">
        <v>96</v>
      </c>
      <c r="B177" s="637"/>
      <c r="C177" s="184">
        <f>C176+C175+C174</f>
        <v>531</v>
      </c>
      <c r="D177" s="184">
        <f>D176+D175+D174</f>
        <v>408</v>
      </c>
      <c r="E177" s="184">
        <f>D177-C177</f>
        <v>-123</v>
      </c>
      <c r="F177" s="450">
        <f>E177/C177</f>
        <v>-0.23163841807909605</v>
      </c>
    </row>
  </sheetData>
  <mergeCells count="104">
    <mergeCell ref="A99:B99"/>
    <mergeCell ref="A100:B100"/>
    <mergeCell ref="A101:B101"/>
    <mergeCell ref="A102:B102"/>
    <mergeCell ref="A90:B90"/>
    <mergeCell ref="A91:B91"/>
    <mergeCell ref="A95:B95"/>
    <mergeCell ref="A96:B96"/>
    <mergeCell ref="A97:B97"/>
    <mergeCell ref="A98:B98"/>
    <mergeCell ref="A89:B89"/>
    <mergeCell ref="A75:B75"/>
    <mergeCell ref="A76:B76"/>
    <mergeCell ref="A77:B77"/>
    <mergeCell ref="A78:B78"/>
    <mergeCell ref="A79:B79"/>
    <mergeCell ref="A80:B80"/>
    <mergeCell ref="A84:B84"/>
    <mergeCell ref="A85:B85"/>
    <mergeCell ref="A86:B86"/>
    <mergeCell ref="A87:B87"/>
    <mergeCell ref="A88:B88"/>
    <mergeCell ref="A74:B74"/>
    <mergeCell ref="A56:B56"/>
    <mergeCell ref="A57:B57"/>
    <mergeCell ref="A62:B62"/>
    <mergeCell ref="A63:B63"/>
    <mergeCell ref="A64:B64"/>
    <mergeCell ref="A65:B65"/>
    <mergeCell ref="A66:B66"/>
    <mergeCell ref="A67:B67"/>
    <mergeCell ref="A68:B68"/>
    <mergeCell ref="A69:B69"/>
    <mergeCell ref="A73:B73"/>
    <mergeCell ref="A55:B55"/>
    <mergeCell ref="A40:B40"/>
    <mergeCell ref="A41:B41"/>
    <mergeCell ref="A42:B42"/>
    <mergeCell ref="A43:B43"/>
    <mergeCell ref="A44:B44"/>
    <mergeCell ref="A45:B45"/>
    <mergeCell ref="A50:B50"/>
    <mergeCell ref="A51:B51"/>
    <mergeCell ref="A52:B52"/>
    <mergeCell ref="A53:B53"/>
    <mergeCell ref="A54:B54"/>
    <mergeCell ref="A18:B18"/>
    <mergeCell ref="A119:B119"/>
    <mergeCell ref="A110:B110"/>
    <mergeCell ref="A111:B111"/>
    <mergeCell ref="A112:B112"/>
    <mergeCell ref="A113:B113"/>
    <mergeCell ref="A114:B114"/>
    <mergeCell ref="A13:B13"/>
    <mergeCell ref="A14:B14"/>
    <mergeCell ref="A15:B15"/>
    <mergeCell ref="A16:B16"/>
    <mergeCell ref="A17:B17"/>
    <mergeCell ref="A39:B39"/>
    <mergeCell ref="A19:B19"/>
    <mergeCell ref="A20:B20"/>
    <mergeCell ref="A25:B25"/>
    <mergeCell ref="A26:B26"/>
    <mergeCell ref="A27:B27"/>
    <mergeCell ref="A28:B28"/>
    <mergeCell ref="A29:B29"/>
    <mergeCell ref="A30:B30"/>
    <mergeCell ref="A31:B31"/>
    <mergeCell ref="A32:B32"/>
    <mergeCell ref="A38:B38"/>
    <mergeCell ref="A139:B139"/>
    <mergeCell ref="A120:B120"/>
    <mergeCell ref="A121:B121"/>
    <mergeCell ref="A122:B122"/>
    <mergeCell ref="A123:B123"/>
    <mergeCell ref="A128:B128"/>
    <mergeCell ref="A129:B129"/>
    <mergeCell ref="A130:B130"/>
    <mergeCell ref="A131:B131"/>
    <mergeCell ref="A132:B132"/>
    <mergeCell ref="A137:B137"/>
    <mergeCell ref="A138:B138"/>
    <mergeCell ref="A159:B159"/>
    <mergeCell ref="A140:B140"/>
    <mergeCell ref="A141:B141"/>
    <mergeCell ref="A146:B146"/>
    <mergeCell ref="A147:B147"/>
    <mergeCell ref="A148:B148"/>
    <mergeCell ref="A149:B149"/>
    <mergeCell ref="A150:B150"/>
    <mergeCell ref="A155:B155"/>
    <mergeCell ref="A156:B156"/>
    <mergeCell ref="A157:B157"/>
    <mergeCell ref="A158:B158"/>
    <mergeCell ref="A174:B174"/>
    <mergeCell ref="A175:B175"/>
    <mergeCell ref="A176:B176"/>
    <mergeCell ref="A177:B177"/>
    <mergeCell ref="A164:B164"/>
    <mergeCell ref="A165:B165"/>
    <mergeCell ref="A166:B166"/>
    <mergeCell ref="A167:B167"/>
    <mergeCell ref="A168:B168"/>
    <mergeCell ref="A173:B173"/>
  </mergeCells>
  <pageMargins left="0.7" right="0.7" top="0.75" bottom="0.75" header="0.3" footer="0.3"/>
  <ignoredErrors>
    <ignoredError sqref="D13 D25 D38 D50 D62 D73 D84 D95 D110 D119 D128 D137 D146 D155 D164 D173" numberStoredAsText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20A0CC-0633-4D09-86A6-419A98D28F80}">
  <sheetPr>
    <tabColor theme="3" tint="0.59999389629810485"/>
  </sheetPr>
  <dimension ref="A2:M158"/>
  <sheetViews>
    <sheetView workbookViewId="0"/>
  </sheetViews>
  <sheetFormatPr baseColWidth="10" defaultColWidth="11.42578125" defaultRowHeight="12.75" x14ac:dyDescent="0.2"/>
  <cols>
    <col min="1" max="1" width="14.28515625" style="70" customWidth="1"/>
    <col min="2" max="2" width="22.7109375" style="70" customWidth="1"/>
    <col min="3" max="16384" width="11.42578125" style="70"/>
  </cols>
  <sheetData>
    <row r="2" spans="1:13" ht="15.75" x14ac:dyDescent="0.2">
      <c r="A2" s="107" t="s">
        <v>656</v>
      </c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</row>
    <row r="4" spans="1:13" x14ac:dyDescent="0.2">
      <c r="A4" s="249" t="s">
        <v>603</v>
      </c>
    </row>
    <row r="5" spans="1:13" x14ac:dyDescent="0.2">
      <c r="A5" s="249" t="s">
        <v>604</v>
      </c>
    </row>
    <row r="6" spans="1:13" x14ac:dyDescent="0.2">
      <c r="A6" s="249" t="s">
        <v>450</v>
      </c>
    </row>
    <row r="7" spans="1:13" ht="14.25" x14ac:dyDescent="0.2">
      <c r="A7" s="180"/>
    </row>
    <row r="9" spans="1:13" ht="15" x14ac:dyDescent="0.2">
      <c r="A9" s="250" t="s">
        <v>610</v>
      </c>
    </row>
    <row r="11" spans="1:13" x14ac:dyDescent="0.2">
      <c r="A11" s="444" t="s">
        <v>526</v>
      </c>
      <c r="B11" s="444" t="s">
        <v>307</v>
      </c>
      <c r="C11" s="444">
        <v>2023</v>
      </c>
      <c r="D11" s="444" t="s">
        <v>570</v>
      </c>
      <c r="E11" s="147" t="s">
        <v>452</v>
      </c>
      <c r="F11" s="447" t="s">
        <v>98</v>
      </c>
    </row>
    <row r="12" spans="1:13" ht="25.5" x14ac:dyDescent="0.2">
      <c r="A12" s="640" t="s">
        <v>523</v>
      </c>
      <c r="B12" s="445" t="s">
        <v>308</v>
      </c>
      <c r="C12" s="178">
        <v>81</v>
      </c>
      <c r="D12" s="178">
        <v>80</v>
      </c>
      <c r="E12" s="178">
        <f>D12-C12</f>
        <v>-1</v>
      </c>
      <c r="F12" s="447">
        <f>E12/C12</f>
        <v>-1.2345679012345678E-2</v>
      </c>
    </row>
    <row r="13" spans="1:13" ht="25.5" x14ac:dyDescent="0.2">
      <c r="A13" s="641"/>
      <c r="B13" s="445" t="s">
        <v>309</v>
      </c>
      <c r="C13" s="178">
        <v>5379</v>
      </c>
      <c r="D13" s="178">
        <v>5509</v>
      </c>
      <c r="E13" s="178">
        <f>D13-C13</f>
        <v>130</v>
      </c>
      <c r="F13" s="447">
        <f>E13/C13</f>
        <v>2.416806097787693E-2</v>
      </c>
    </row>
    <row r="14" spans="1:13" ht="25.5" x14ac:dyDescent="0.2">
      <c r="A14" s="641"/>
      <c r="B14" s="445" t="s">
        <v>310</v>
      </c>
      <c r="C14" s="178">
        <v>127</v>
      </c>
      <c r="D14" s="178">
        <v>133</v>
      </c>
      <c r="E14" s="178">
        <f t="shared" ref="E14:E77" si="0">D14-C14</f>
        <v>6</v>
      </c>
      <c r="F14" s="447">
        <f>E14/C14</f>
        <v>4.7244094488188976E-2</v>
      </c>
    </row>
    <row r="15" spans="1:13" x14ac:dyDescent="0.2">
      <c r="A15" s="641"/>
      <c r="B15" s="445" t="s">
        <v>311</v>
      </c>
      <c r="C15" s="178">
        <v>170</v>
      </c>
      <c r="D15" s="178">
        <v>182</v>
      </c>
      <c r="E15" s="178">
        <f>D15-C15</f>
        <v>12</v>
      </c>
      <c r="F15" s="447">
        <f t="shared" ref="F15" si="1">E15/C15</f>
        <v>7.0588235294117646E-2</v>
      </c>
    </row>
    <row r="16" spans="1:13" ht="25.5" x14ac:dyDescent="0.2">
      <c r="A16" s="641"/>
      <c r="B16" s="445" t="s">
        <v>312</v>
      </c>
      <c r="C16" s="178">
        <v>3644</v>
      </c>
      <c r="D16" s="178">
        <v>3436</v>
      </c>
      <c r="E16" s="178">
        <f t="shared" si="0"/>
        <v>-208</v>
      </c>
      <c r="F16" s="447">
        <f>E16/C16</f>
        <v>-5.7080131723380903E-2</v>
      </c>
    </row>
    <row r="17" spans="1:6" ht="25.5" x14ac:dyDescent="0.2">
      <c r="A17" s="641"/>
      <c r="B17" s="445" t="s">
        <v>313</v>
      </c>
      <c r="C17" s="178"/>
      <c r="D17" s="178"/>
      <c r="E17" s="178"/>
      <c r="F17" s="447"/>
    </row>
    <row r="18" spans="1:6" ht="38.25" x14ac:dyDescent="0.2">
      <c r="A18" s="641"/>
      <c r="B18" s="445" t="s">
        <v>314</v>
      </c>
      <c r="C18" s="178">
        <v>200</v>
      </c>
      <c r="D18" s="178">
        <v>217</v>
      </c>
      <c r="E18" s="178">
        <f t="shared" ref="E18:E25" si="2">D18-C18</f>
        <v>17</v>
      </c>
      <c r="F18" s="447">
        <f>E18/C18</f>
        <v>8.5000000000000006E-2</v>
      </c>
    </row>
    <row r="19" spans="1:6" ht="25.5" x14ac:dyDescent="0.2">
      <c r="A19" s="641"/>
      <c r="B19" s="445" t="s">
        <v>315</v>
      </c>
      <c r="C19" s="178">
        <v>872</v>
      </c>
      <c r="D19" s="178">
        <v>838</v>
      </c>
      <c r="E19" s="178">
        <f t="shared" si="2"/>
        <v>-34</v>
      </c>
      <c r="F19" s="447">
        <f>E19/C19</f>
        <v>-3.8990825688073397E-2</v>
      </c>
    </row>
    <row r="20" spans="1:6" x14ac:dyDescent="0.2">
      <c r="A20" s="641"/>
      <c r="B20" s="445" t="s">
        <v>316</v>
      </c>
      <c r="C20" s="178">
        <v>467</v>
      </c>
      <c r="D20" s="178">
        <v>413</v>
      </c>
      <c r="E20" s="178">
        <f t="shared" si="2"/>
        <v>-54</v>
      </c>
      <c r="F20" s="447">
        <f>E20/C20</f>
        <v>-0.11563169164882227</v>
      </c>
    </row>
    <row r="21" spans="1:6" x14ac:dyDescent="0.2">
      <c r="A21" s="641"/>
      <c r="B21" s="445" t="s">
        <v>317</v>
      </c>
      <c r="C21" s="178">
        <v>196</v>
      </c>
      <c r="D21" s="178">
        <v>256</v>
      </c>
      <c r="E21" s="178">
        <f t="shared" si="2"/>
        <v>60</v>
      </c>
      <c r="F21" s="447">
        <f>E21/C21</f>
        <v>0.30612244897959184</v>
      </c>
    </row>
    <row r="22" spans="1:6" x14ac:dyDescent="0.2">
      <c r="A22" s="634" t="s">
        <v>318</v>
      </c>
      <c r="B22" s="635"/>
      <c r="C22" s="183">
        <v>11136</v>
      </c>
      <c r="D22" s="183">
        <v>11064</v>
      </c>
      <c r="E22" s="183">
        <f t="shared" si="2"/>
        <v>-72</v>
      </c>
      <c r="F22" s="449">
        <f>E22/C22</f>
        <v>-6.4655172413793103E-3</v>
      </c>
    </row>
    <row r="23" spans="1:6" x14ac:dyDescent="0.2">
      <c r="A23" s="644" t="s">
        <v>319</v>
      </c>
      <c r="B23" s="445" t="s">
        <v>611</v>
      </c>
      <c r="C23" s="178"/>
      <c r="D23" s="178">
        <v>4</v>
      </c>
      <c r="E23" s="178">
        <f t="shared" si="2"/>
        <v>4</v>
      </c>
      <c r="F23" s="447"/>
    </row>
    <row r="24" spans="1:6" ht="25.5" x14ac:dyDescent="0.2">
      <c r="A24" s="645"/>
      <c r="B24" s="445" t="s">
        <v>612</v>
      </c>
      <c r="C24" s="178"/>
      <c r="D24" s="178">
        <v>36</v>
      </c>
      <c r="E24" s="178">
        <f t="shared" si="2"/>
        <v>36</v>
      </c>
      <c r="F24" s="447"/>
    </row>
    <row r="25" spans="1:6" ht="38.25" x14ac:dyDescent="0.2">
      <c r="A25" s="645"/>
      <c r="B25" s="445" t="s">
        <v>320</v>
      </c>
      <c r="C25" s="178">
        <v>6</v>
      </c>
      <c r="D25" s="178">
        <v>1</v>
      </c>
      <c r="E25" s="178">
        <f t="shared" si="2"/>
        <v>-5</v>
      </c>
      <c r="F25" s="447">
        <f>E25/C25</f>
        <v>-0.83333333333333337</v>
      </c>
    </row>
    <row r="26" spans="1:6" ht="38.25" x14ac:dyDescent="0.2">
      <c r="A26" s="645"/>
      <c r="B26" s="445" t="s">
        <v>321</v>
      </c>
      <c r="C26" s="178">
        <v>8</v>
      </c>
      <c r="D26" s="178">
        <v>8</v>
      </c>
      <c r="E26" s="178">
        <f t="shared" si="0"/>
        <v>0</v>
      </c>
      <c r="F26" s="447">
        <f>E26/C26</f>
        <v>0</v>
      </c>
    </row>
    <row r="27" spans="1:6" ht="25.5" x14ac:dyDescent="0.2">
      <c r="A27" s="645"/>
      <c r="B27" s="445" t="s">
        <v>322</v>
      </c>
      <c r="C27" s="178"/>
      <c r="D27" s="178"/>
      <c r="E27" s="178"/>
      <c r="F27" s="447"/>
    </row>
    <row r="28" spans="1:6" ht="38.25" x14ac:dyDescent="0.2">
      <c r="A28" s="645"/>
      <c r="B28" s="445" t="s">
        <v>323</v>
      </c>
      <c r="C28" s="178">
        <v>213</v>
      </c>
      <c r="D28" s="178">
        <v>176</v>
      </c>
      <c r="E28" s="178">
        <f t="shared" ref="E28:E36" si="3">D28-C28</f>
        <v>-37</v>
      </c>
      <c r="F28" s="447">
        <f t="shared" ref="F28:F36" si="4">E28/C28</f>
        <v>-0.17370892018779344</v>
      </c>
    </row>
    <row r="29" spans="1:6" ht="25.5" x14ac:dyDescent="0.2">
      <c r="A29" s="645"/>
      <c r="B29" s="445" t="s">
        <v>324</v>
      </c>
      <c r="C29" s="178">
        <v>71</v>
      </c>
      <c r="D29" s="178">
        <v>68</v>
      </c>
      <c r="E29" s="178">
        <f t="shared" si="3"/>
        <v>-3</v>
      </c>
      <c r="F29" s="447">
        <f t="shared" si="4"/>
        <v>-4.2253521126760563E-2</v>
      </c>
    </row>
    <row r="30" spans="1:6" ht="38.25" x14ac:dyDescent="0.2">
      <c r="A30" s="645"/>
      <c r="B30" s="445" t="s">
        <v>325</v>
      </c>
      <c r="C30" s="178">
        <v>660</v>
      </c>
      <c r="D30" s="178">
        <v>522</v>
      </c>
      <c r="E30" s="178">
        <f t="shared" si="3"/>
        <v>-138</v>
      </c>
      <c r="F30" s="447">
        <f t="shared" si="4"/>
        <v>-0.20909090909090908</v>
      </c>
    </row>
    <row r="31" spans="1:6" ht="38.25" x14ac:dyDescent="0.2">
      <c r="A31" s="645"/>
      <c r="B31" s="445" t="s">
        <v>326</v>
      </c>
      <c r="C31" s="178">
        <v>41</v>
      </c>
      <c r="D31" s="178">
        <v>78</v>
      </c>
      <c r="E31" s="178">
        <f t="shared" si="3"/>
        <v>37</v>
      </c>
      <c r="F31" s="447">
        <f t="shared" si="4"/>
        <v>0.90243902439024393</v>
      </c>
    </row>
    <row r="32" spans="1:6" ht="38.25" x14ac:dyDescent="0.2">
      <c r="A32" s="645"/>
      <c r="B32" s="445" t="s">
        <v>327</v>
      </c>
      <c r="C32" s="178">
        <v>61</v>
      </c>
      <c r="D32" s="178">
        <v>105</v>
      </c>
      <c r="E32" s="178">
        <f t="shared" si="3"/>
        <v>44</v>
      </c>
      <c r="F32" s="447">
        <f t="shared" si="4"/>
        <v>0.72131147540983609</v>
      </c>
    </row>
    <row r="33" spans="1:6" ht="38.25" x14ac:dyDescent="0.2">
      <c r="A33" s="645"/>
      <c r="B33" s="445" t="s">
        <v>328</v>
      </c>
      <c r="C33" s="178">
        <v>7</v>
      </c>
      <c r="D33" s="178">
        <v>12</v>
      </c>
      <c r="E33" s="178">
        <f t="shared" si="3"/>
        <v>5</v>
      </c>
      <c r="F33" s="447">
        <f t="shared" si="4"/>
        <v>0.7142857142857143</v>
      </c>
    </row>
    <row r="34" spans="1:6" ht="38.25" x14ac:dyDescent="0.2">
      <c r="A34" s="645"/>
      <c r="B34" s="445" t="s">
        <v>329</v>
      </c>
      <c r="C34" s="178">
        <v>22</v>
      </c>
      <c r="D34" s="178">
        <v>21</v>
      </c>
      <c r="E34" s="178">
        <f t="shared" si="3"/>
        <v>-1</v>
      </c>
      <c r="F34" s="447">
        <f t="shared" si="4"/>
        <v>-4.5454545454545456E-2</v>
      </c>
    </row>
    <row r="35" spans="1:6" ht="38.25" x14ac:dyDescent="0.2">
      <c r="A35" s="645"/>
      <c r="B35" s="445" t="s">
        <v>330</v>
      </c>
      <c r="C35" s="178">
        <v>1</v>
      </c>
      <c r="D35" s="178"/>
      <c r="E35" s="178">
        <f t="shared" si="3"/>
        <v>-1</v>
      </c>
      <c r="F35" s="447">
        <f t="shared" si="4"/>
        <v>-1</v>
      </c>
    </row>
    <row r="36" spans="1:6" ht="38.25" x14ac:dyDescent="0.2">
      <c r="A36" s="645"/>
      <c r="B36" s="445" t="s">
        <v>331</v>
      </c>
      <c r="C36" s="178">
        <v>126</v>
      </c>
      <c r="D36" s="178">
        <v>201</v>
      </c>
      <c r="E36" s="178">
        <f t="shared" si="3"/>
        <v>75</v>
      </c>
      <c r="F36" s="447">
        <f t="shared" si="4"/>
        <v>0.59523809523809523</v>
      </c>
    </row>
    <row r="37" spans="1:6" ht="38.25" x14ac:dyDescent="0.2">
      <c r="A37" s="645"/>
      <c r="B37" s="445" t="s">
        <v>332</v>
      </c>
      <c r="C37" s="178"/>
      <c r="D37" s="178"/>
      <c r="E37" s="178"/>
      <c r="F37" s="447"/>
    </row>
    <row r="38" spans="1:6" ht="38.25" x14ac:dyDescent="0.2">
      <c r="A38" s="645"/>
      <c r="B38" s="445" t="s">
        <v>333</v>
      </c>
      <c r="C38" s="178">
        <v>32</v>
      </c>
      <c r="D38" s="178">
        <v>30</v>
      </c>
      <c r="E38" s="178">
        <f>D38-C38</f>
        <v>-2</v>
      </c>
      <c r="F38" s="447">
        <f>E38/C38</f>
        <v>-6.25E-2</v>
      </c>
    </row>
    <row r="39" spans="1:6" ht="25.5" x14ac:dyDescent="0.2">
      <c r="A39" s="645"/>
      <c r="B39" s="445" t="s">
        <v>334</v>
      </c>
      <c r="C39" s="178"/>
      <c r="D39" s="178"/>
      <c r="E39" s="178"/>
      <c r="F39" s="447"/>
    </row>
    <row r="40" spans="1:6" ht="25.5" x14ac:dyDescent="0.2">
      <c r="A40" s="646"/>
      <c r="B40" s="445" t="s">
        <v>335</v>
      </c>
      <c r="C40" s="178"/>
      <c r="D40" s="178">
        <v>1</v>
      </c>
      <c r="E40" s="178">
        <f t="shared" ref="E40:E46" si="5">D40-C40</f>
        <v>1</v>
      </c>
      <c r="F40" s="447"/>
    </row>
    <row r="41" spans="1:6" x14ac:dyDescent="0.2">
      <c r="A41" s="634" t="s">
        <v>336</v>
      </c>
      <c r="B41" s="635"/>
      <c r="C41" s="183">
        <v>1248</v>
      </c>
      <c r="D41" s="183">
        <v>1263</v>
      </c>
      <c r="E41" s="183">
        <f t="shared" si="5"/>
        <v>15</v>
      </c>
      <c r="F41" s="449">
        <f t="shared" ref="F41:F47" si="6">E41/C41</f>
        <v>1.201923076923077E-2</v>
      </c>
    </row>
    <row r="42" spans="1:6" x14ac:dyDescent="0.2">
      <c r="A42" s="640" t="s">
        <v>615</v>
      </c>
      <c r="B42" s="445" t="s">
        <v>337</v>
      </c>
      <c r="C42" s="178">
        <v>1247</v>
      </c>
      <c r="D42" s="178">
        <f>1037+194</f>
        <v>1231</v>
      </c>
      <c r="E42" s="178">
        <f t="shared" si="5"/>
        <v>-16</v>
      </c>
      <c r="F42" s="447">
        <f t="shared" si="6"/>
        <v>-1.2830793905372895E-2</v>
      </c>
    </row>
    <row r="43" spans="1:6" ht="25.5" x14ac:dyDescent="0.2">
      <c r="A43" s="641"/>
      <c r="B43" s="445" t="s">
        <v>338</v>
      </c>
      <c r="C43" s="178">
        <v>4253</v>
      </c>
      <c r="D43" s="178">
        <f>3530+957</f>
        <v>4487</v>
      </c>
      <c r="E43" s="178">
        <f t="shared" si="5"/>
        <v>234</v>
      </c>
      <c r="F43" s="447">
        <f t="shared" si="6"/>
        <v>5.5019985892311309E-2</v>
      </c>
    </row>
    <row r="44" spans="1:6" ht="25.5" x14ac:dyDescent="0.2">
      <c r="A44" s="641"/>
      <c r="B44" s="445" t="s">
        <v>339</v>
      </c>
      <c r="C44" s="178">
        <v>1391</v>
      </c>
      <c r="D44" s="178">
        <f>1055+322</f>
        <v>1377</v>
      </c>
      <c r="E44" s="178">
        <f t="shared" si="5"/>
        <v>-14</v>
      </c>
      <c r="F44" s="447">
        <f t="shared" si="6"/>
        <v>-1.0064701653486701E-2</v>
      </c>
    </row>
    <row r="45" spans="1:6" ht="25.5" x14ac:dyDescent="0.2">
      <c r="A45" s="641"/>
      <c r="B45" s="445" t="s">
        <v>340</v>
      </c>
      <c r="C45" s="178">
        <v>231</v>
      </c>
      <c r="D45" s="178">
        <v>114</v>
      </c>
      <c r="E45" s="178">
        <f t="shared" si="5"/>
        <v>-117</v>
      </c>
      <c r="F45" s="447">
        <f t="shared" si="6"/>
        <v>-0.50649350649350644</v>
      </c>
    </row>
    <row r="46" spans="1:6" x14ac:dyDescent="0.2">
      <c r="A46" s="641"/>
      <c r="B46" s="445" t="s">
        <v>341</v>
      </c>
      <c r="C46" s="178">
        <v>3812</v>
      </c>
      <c r="D46" s="178">
        <f>3283+821</f>
        <v>4104</v>
      </c>
      <c r="E46" s="178">
        <f t="shared" si="5"/>
        <v>292</v>
      </c>
      <c r="F46" s="447">
        <f t="shared" si="6"/>
        <v>7.6600209863588661E-2</v>
      </c>
    </row>
    <row r="47" spans="1:6" x14ac:dyDescent="0.2">
      <c r="A47" s="641"/>
      <c r="B47" s="445" t="s">
        <v>342</v>
      </c>
      <c r="C47" s="178">
        <v>392</v>
      </c>
      <c r="D47" s="178">
        <f>308+69</f>
        <v>377</v>
      </c>
      <c r="E47" s="178">
        <f t="shared" si="0"/>
        <v>-15</v>
      </c>
      <c r="F47" s="447">
        <f t="shared" si="6"/>
        <v>-3.826530612244898E-2</v>
      </c>
    </row>
    <row r="48" spans="1:6" ht="38.25" x14ac:dyDescent="0.2">
      <c r="A48" s="641"/>
      <c r="B48" s="445" t="s">
        <v>613</v>
      </c>
      <c r="C48" s="178"/>
      <c r="D48" s="178">
        <f>62+20</f>
        <v>82</v>
      </c>
      <c r="E48" s="178">
        <f>D48-C48</f>
        <v>82</v>
      </c>
      <c r="F48" s="447"/>
    </row>
    <row r="49" spans="1:6" ht="25.5" x14ac:dyDescent="0.2">
      <c r="A49" s="641"/>
      <c r="B49" s="445" t="s">
        <v>343</v>
      </c>
      <c r="C49" s="178">
        <v>1</v>
      </c>
      <c r="D49" s="178">
        <v>6</v>
      </c>
      <c r="E49" s="178">
        <f t="shared" si="0"/>
        <v>5</v>
      </c>
      <c r="F49" s="447">
        <f t="shared" ref="F49:F57" si="7">E49/C49</f>
        <v>5</v>
      </c>
    </row>
    <row r="50" spans="1:6" ht="25.5" x14ac:dyDescent="0.2">
      <c r="A50" s="641"/>
      <c r="B50" s="445" t="s">
        <v>344</v>
      </c>
      <c r="C50" s="178">
        <v>267</v>
      </c>
      <c r="D50" s="178">
        <f>216+31</f>
        <v>247</v>
      </c>
      <c r="E50" s="178">
        <f t="shared" si="0"/>
        <v>-20</v>
      </c>
      <c r="F50" s="447">
        <f t="shared" si="7"/>
        <v>-7.4906367041198504E-2</v>
      </c>
    </row>
    <row r="51" spans="1:6" x14ac:dyDescent="0.2">
      <c r="A51" s="641"/>
      <c r="B51" s="445" t="s">
        <v>345</v>
      </c>
      <c r="C51" s="178">
        <v>312</v>
      </c>
      <c r="D51" s="178">
        <f>294+20</f>
        <v>314</v>
      </c>
      <c r="E51" s="178">
        <f t="shared" si="0"/>
        <v>2</v>
      </c>
      <c r="F51" s="447">
        <f t="shared" si="7"/>
        <v>6.41025641025641E-3</v>
      </c>
    </row>
    <row r="52" spans="1:6" x14ac:dyDescent="0.2">
      <c r="A52" s="641"/>
      <c r="B52" s="445" t="s">
        <v>346</v>
      </c>
      <c r="C52" s="178">
        <v>46</v>
      </c>
      <c r="D52" s="178">
        <f>38+1</f>
        <v>39</v>
      </c>
      <c r="E52" s="178">
        <f t="shared" si="0"/>
        <v>-7</v>
      </c>
      <c r="F52" s="447">
        <f t="shared" si="7"/>
        <v>-0.15217391304347827</v>
      </c>
    </row>
    <row r="53" spans="1:6" ht="25.5" x14ac:dyDescent="0.2">
      <c r="A53" s="641"/>
      <c r="B53" s="445" t="s">
        <v>347</v>
      </c>
      <c r="C53" s="178">
        <v>1</v>
      </c>
      <c r="D53" s="178">
        <v>2</v>
      </c>
      <c r="E53" s="178">
        <f t="shared" si="0"/>
        <v>1</v>
      </c>
      <c r="F53" s="447">
        <f t="shared" si="7"/>
        <v>1</v>
      </c>
    </row>
    <row r="54" spans="1:6" ht="25.5" x14ac:dyDescent="0.2">
      <c r="A54" s="641"/>
      <c r="B54" s="445" t="s">
        <v>348</v>
      </c>
      <c r="C54" s="178">
        <v>1</v>
      </c>
      <c r="D54" s="178"/>
      <c r="E54" s="178">
        <f t="shared" si="0"/>
        <v>-1</v>
      </c>
      <c r="F54" s="447">
        <f t="shared" si="7"/>
        <v>-1</v>
      </c>
    </row>
    <row r="55" spans="1:6" ht="38.25" x14ac:dyDescent="0.2">
      <c r="A55" s="641"/>
      <c r="B55" s="445" t="s">
        <v>614</v>
      </c>
      <c r="C55" s="178">
        <f>253+562</f>
        <v>815</v>
      </c>
      <c r="D55" s="178">
        <f>611+18</f>
        <v>629</v>
      </c>
      <c r="E55" s="178">
        <f t="shared" si="0"/>
        <v>-186</v>
      </c>
      <c r="F55" s="447">
        <f t="shared" si="7"/>
        <v>-0.22822085889570551</v>
      </c>
    </row>
    <row r="56" spans="1:6" ht="25.5" x14ac:dyDescent="0.2">
      <c r="A56" s="641"/>
      <c r="B56" s="445" t="s">
        <v>349</v>
      </c>
      <c r="C56" s="178">
        <v>657</v>
      </c>
      <c r="D56" s="178">
        <f>551+64</f>
        <v>615</v>
      </c>
      <c r="E56" s="178">
        <f t="shared" si="0"/>
        <v>-42</v>
      </c>
      <c r="F56" s="447">
        <f t="shared" si="7"/>
        <v>-6.3926940639269403E-2</v>
      </c>
    </row>
    <row r="57" spans="1:6" ht="25.5" x14ac:dyDescent="0.2">
      <c r="A57" s="641"/>
      <c r="B57" s="445" t="s">
        <v>350</v>
      </c>
      <c r="C57" s="178">
        <v>31</v>
      </c>
      <c r="D57" s="178">
        <f>24+4</f>
        <v>28</v>
      </c>
      <c r="E57" s="178">
        <f t="shared" si="0"/>
        <v>-3</v>
      </c>
      <c r="F57" s="447">
        <f t="shared" si="7"/>
        <v>-9.6774193548387094E-2</v>
      </c>
    </row>
    <row r="58" spans="1:6" ht="38.25" x14ac:dyDescent="0.2">
      <c r="A58" s="641"/>
      <c r="B58" s="445" t="s">
        <v>351</v>
      </c>
      <c r="C58" s="178"/>
      <c r="D58" s="178"/>
      <c r="E58" s="178"/>
      <c r="F58" s="447"/>
    </row>
    <row r="59" spans="1:6" ht="38.25" x14ac:dyDescent="0.2">
      <c r="A59" s="641"/>
      <c r="B59" s="445" t="s">
        <v>352</v>
      </c>
      <c r="C59" s="178"/>
      <c r="D59" s="178"/>
      <c r="E59" s="178"/>
      <c r="F59" s="447"/>
    </row>
    <row r="60" spans="1:6" x14ac:dyDescent="0.2">
      <c r="A60" s="641"/>
      <c r="B60" s="445" t="s">
        <v>353</v>
      </c>
      <c r="C60" s="178"/>
      <c r="D60" s="178"/>
      <c r="E60" s="178"/>
      <c r="F60" s="447"/>
    </row>
    <row r="61" spans="1:6" ht="25.5" x14ac:dyDescent="0.2">
      <c r="A61" s="641"/>
      <c r="B61" s="445" t="s">
        <v>354</v>
      </c>
      <c r="C61" s="178">
        <v>204</v>
      </c>
      <c r="D61" s="178">
        <f>129+12</f>
        <v>141</v>
      </c>
      <c r="E61" s="178">
        <f t="shared" ref="E61:E68" si="8">D61-C61</f>
        <v>-63</v>
      </c>
      <c r="F61" s="447">
        <f t="shared" ref="F61:F68" si="9">E61/C61</f>
        <v>-0.30882352941176472</v>
      </c>
    </row>
    <row r="62" spans="1:6" ht="25.5" x14ac:dyDescent="0.2">
      <c r="A62" s="641"/>
      <c r="B62" s="445" t="s">
        <v>355</v>
      </c>
      <c r="C62" s="178">
        <v>17</v>
      </c>
      <c r="D62" s="178">
        <v>17</v>
      </c>
      <c r="E62" s="178">
        <f t="shared" si="8"/>
        <v>0</v>
      </c>
      <c r="F62" s="447">
        <f t="shared" si="9"/>
        <v>0</v>
      </c>
    </row>
    <row r="63" spans="1:6" x14ac:dyDescent="0.2">
      <c r="A63" s="634" t="s">
        <v>356</v>
      </c>
      <c r="B63" s="635"/>
      <c r="C63" s="183">
        <v>13678</v>
      </c>
      <c r="D63" s="183">
        <v>13810</v>
      </c>
      <c r="E63" s="183">
        <f t="shared" si="8"/>
        <v>132</v>
      </c>
      <c r="F63" s="449">
        <f t="shared" si="9"/>
        <v>9.6505337037578586E-3</v>
      </c>
    </row>
    <row r="64" spans="1:6" ht="25.5" x14ac:dyDescent="0.2">
      <c r="A64" s="640" t="s">
        <v>357</v>
      </c>
      <c r="B64" s="445" t="s">
        <v>358</v>
      </c>
      <c r="C64" s="178">
        <v>53</v>
      </c>
      <c r="D64" s="178">
        <v>383</v>
      </c>
      <c r="E64" s="178">
        <f t="shared" si="8"/>
        <v>330</v>
      </c>
      <c r="F64" s="447">
        <f t="shared" si="9"/>
        <v>6.2264150943396226</v>
      </c>
    </row>
    <row r="65" spans="1:6" ht="38.25" x14ac:dyDescent="0.2">
      <c r="A65" s="641"/>
      <c r="B65" s="445" t="s">
        <v>359</v>
      </c>
      <c r="C65" s="178">
        <v>13</v>
      </c>
      <c r="D65" s="178">
        <v>14</v>
      </c>
      <c r="E65" s="178">
        <f t="shared" si="8"/>
        <v>1</v>
      </c>
      <c r="F65" s="447">
        <f t="shared" si="9"/>
        <v>7.6923076923076927E-2</v>
      </c>
    </row>
    <row r="66" spans="1:6" ht="38.25" x14ac:dyDescent="0.2">
      <c r="A66" s="641"/>
      <c r="B66" s="445" t="s">
        <v>524</v>
      </c>
      <c r="C66" s="178">
        <v>4</v>
      </c>
      <c r="D66" s="178">
        <v>57</v>
      </c>
      <c r="E66" s="178">
        <f t="shared" si="8"/>
        <v>53</v>
      </c>
      <c r="F66" s="447">
        <f t="shared" si="9"/>
        <v>13.25</v>
      </c>
    </row>
    <row r="67" spans="1:6" ht="25.5" x14ac:dyDescent="0.2">
      <c r="A67" s="641"/>
      <c r="B67" s="445" t="s">
        <v>360</v>
      </c>
      <c r="C67" s="178">
        <v>188</v>
      </c>
      <c r="D67" s="178">
        <v>17</v>
      </c>
      <c r="E67" s="178">
        <f t="shared" si="8"/>
        <v>-171</v>
      </c>
      <c r="F67" s="447">
        <f t="shared" si="9"/>
        <v>-0.90957446808510634</v>
      </c>
    </row>
    <row r="68" spans="1:6" ht="25.5" x14ac:dyDescent="0.2">
      <c r="A68" s="641"/>
      <c r="B68" s="445" t="s">
        <v>361</v>
      </c>
      <c r="C68" s="178">
        <v>1796</v>
      </c>
      <c r="D68" s="178">
        <v>1826</v>
      </c>
      <c r="E68" s="178">
        <f t="shared" si="8"/>
        <v>30</v>
      </c>
      <c r="F68" s="447">
        <f t="shared" si="9"/>
        <v>1.670378619153675E-2</v>
      </c>
    </row>
    <row r="69" spans="1:6" ht="25.5" x14ac:dyDescent="0.2">
      <c r="A69" s="641"/>
      <c r="B69" s="445" t="s">
        <v>616</v>
      </c>
      <c r="C69" s="178"/>
      <c r="D69" s="178">
        <v>21</v>
      </c>
      <c r="E69" s="178">
        <f t="shared" si="0"/>
        <v>21</v>
      </c>
      <c r="F69" s="447"/>
    </row>
    <row r="70" spans="1:6" x14ac:dyDescent="0.2">
      <c r="A70" s="641"/>
      <c r="B70" s="445" t="s">
        <v>362</v>
      </c>
      <c r="C70" s="178">
        <v>26</v>
      </c>
      <c r="D70" s="178">
        <v>11</v>
      </c>
      <c r="E70" s="178">
        <f>D70-C70</f>
        <v>-15</v>
      </c>
      <c r="F70" s="447">
        <f>E70/C70</f>
        <v>-0.57692307692307687</v>
      </c>
    </row>
    <row r="71" spans="1:6" ht="25.5" x14ac:dyDescent="0.2">
      <c r="A71" s="641"/>
      <c r="B71" s="445" t="s">
        <v>363</v>
      </c>
      <c r="C71" s="178">
        <v>90</v>
      </c>
      <c r="D71" s="178">
        <v>65</v>
      </c>
      <c r="E71" s="178">
        <f>D71-C71</f>
        <v>-25</v>
      </c>
      <c r="F71" s="447">
        <f>E71/C71</f>
        <v>-0.27777777777777779</v>
      </c>
    </row>
    <row r="72" spans="1:6" ht="25.5" x14ac:dyDescent="0.2">
      <c r="A72" s="641"/>
      <c r="B72" s="445" t="s">
        <v>364</v>
      </c>
      <c r="C72" s="178"/>
      <c r="D72" s="178">
        <v>3</v>
      </c>
      <c r="E72" s="178">
        <f t="shared" si="0"/>
        <v>3</v>
      </c>
      <c r="F72" s="447"/>
    </row>
    <row r="73" spans="1:6" ht="25.5" x14ac:dyDescent="0.2">
      <c r="A73" s="641"/>
      <c r="B73" s="445" t="s">
        <v>365</v>
      </c>
      <c r="C73" s="178">
        <v>55</v>
      </c>
      <c r="D73" s="178">
        <v>33</v>
      </c>
      <c r="E73" s="178">
        <f t="shared" si="0"/>
        <v>-22</v>
      </c>
      <c r="F73" s="447">
        <f t="shared" ref="F73:F130" si="10">E73/C73</f>
        <v>-0.4</v>
      </c>
    </row>
    <row r="74" spans="1:6" ht="25.5" x14ac:dyDescent="0.2">
      <c r="A74" s="641"/>
      <c r="B74" s="445" t="s">
        <v>366</v>
      </c>
      <c r="C74" s="178">
        <v>49</v>
      </c>
      <c r="D74" s="178">
        <v>33</v>
      </c>
      <c r="E74" s="178">
        <f t="shared" si="0"/>
        <v>-16</v>
      </c>
      <c r="F74" s="447">
        <f t="shared" si="10"/>
        <v>-0.32653061224489793</v>
      </c>
    </row>
    <row r="75" spans="1:6" ht="25.5" x14ac:dyDescent="0.2">
      <c r="A75" s="641"/>
      <c r="B75" s="445" t="s">
        <v>367</v>
      </c>
      <c r="C75" s="178">
        <v>1187</v>
      </c>
      <c r="D75" s="178">
        <v>1163</v>
      </c>
      <c r="E75" s="178">
        <f t="shared" si="0"/>
        <v>-24</v>
      </c>
      <c r="F75" s="447">
        <f t="shared" si="10"/>
        <v>-2.0219039595619208E-2</v>
      </c>
    </row>
    <row r="76" spans="1:6" ht="25.5" x14ac:dyDescent="0.2">
      <c r="A76" s="641"/>
      <c r="B76" s="445" t="s">
        <v>368</v>
      </c>
      <c r="C76" s="178">
        <v>88</v>
      </c>
      <c r="D76" s="178">
        <v>64</v>
      </c>
      <c r="E76" s="178">
        <f t="shared" si="0"/>
        <v>-24</v>
      </c>
      <c r="F76" s="447">
        <f t="shared" si="10"/>
        <v>-0.27272727272727271</v>
      </c>
    </row>
    <row r="77" spans="1:6" ht="25.5" x14ac:dyDescent="0.2">
      <c r="A77" s="641"/>
      <c r="B77" s="445" t="s">
        <v>369</v>
      </c>
      <c r="C77" s="178">
        <v>1</v>
      </c>
      <c r="D77" s="178"/>
      <c r="E77" s="178">
        <f t="shared" si="0"/>
        <v>-1</v>
      </c>
      <c r="F77" s="447">
        <f t="shared" si="10"/>
        <v>-1</v>
      </c>
    </row>
    <row r="78" spans="1:6" ht="25.5" x14ac:dyDescent="0.2">
      <c r="A78" s="641"/>
      <c r="B78" s="445" t="s">
        <v>370</v>
      </c>
      <c r="C78" s="178">
        <v>5</v>
      </c>
      <c r="D78" s="178"/>
      <c r="E78" s="178">
        <f t="shared" ref="E78:E141" si="11">D78-C78</f>
        <v>-5</v>
      </c>
      <c r="F78" s="447">
        <f t="shared" si="10"/>
        <v>-1</v>
      </c>
    </row>
    <row r="79" spans="1:6" x14ac:dyDescent="0.2">
      <c r="A79" s="634" t="s">
        <v>371</v>
      </c>
      <c r="B79" s="635"/>
      <c r="C79" s="183">
        <v>3555</v>
      </c>
      <c r="D79" s="183">
        <v>3690</v>
      </c>
      <c r="E79" s="183">
        <f t="shared" si="11"/>
        <v>135</v>
      </c>
      <c r="F79" s="449">
        <f t="shared" si="10"/>
        <v>3.7974683544303799E-2</v>
      </c>
    </row>
    <row r="80" spans="1:6" ht="25.5" x14ac:dyDescent="0.2">
      <c r="A80" s="640" t="s">
        <v>372</v>
      </c>
      <c r="B80" s="445" t="s">
        <v>373</v>
      </c>
      <c r="C80" s="178">
        <v>334</v>
      </c>
      <c r="D80" s="178">
        <v>702</v>
      </c>
      <c r="E80" s="178">
        <f t="shared" si="11"/>
        <v>368</v>
      </c>
      <c r="F80" s="447">
        <f t="shared" si="10"/>
        <v>1.1017964071856288</v>
      </c>
    </row>
    <row r="81" spans="1:6" ht="25.5" x14ac:dyDescent="0.2">
      <c r="A81" s="641"/>
      <c r="B81" s="445" t="s">
        <v>374</v>
      </c>
      <c r="C81" s="178">
        <v>158</v>
      </c>
      <c r="D81" s="178">
        <v>339</v>
      </c>
      <c r="E81" s="178">
        <f t="shared" si="11"/>
        <v>181</v>
      </c>
      <c r="F81" s="447">
        <f t="shared" si="10"/>
        <v>1.1455696202531647</v>
      </c>
    </row>
    <row r="82" spans="1:6" ht="38.25" x14ac:dyDescent="0.2">
      <c r="A82" s="641"/>
      <c r="B82" s="445" t="s">
        <v>375</v>
      </c>
      <c r="C82" s="178">
        <v>164</v>
      </c>
      <c r="D82" s="178">
        <v>363</v>
      </c>
      <c r="E82" s="178">
        <f t="shared" si="11"/>
        <v>199</v>
      </c>
      <c r="F82" s="447">
        <f t="shared" si="10"/>
        <v>1.2134146341463414</v>
      </c>
    </row>
    <row r="83" spans="1:6" ht="25.5" x14ac:dyDescent="0.2">
      <c r="A83" s="641"/>
      <c r="B83" s="445" t="s">
        <v>376</v>
      </c>
      <c r="C83" s="178">
        <v>25</v>
      </c>
      <c r="D83" s="178">
        <v>79</v>
      </c>
      <c r="E83" s="178">
        <f t="shared" si="11"/>
        <v>54</v>
      </c>
      <c r="F83" s="447">
        <f>E83/C83</f>
        <v>2.16</v>
      </c>
    </row>
    <row r="84" spans="1:6" ht="25.5" x14ac:dyDescent="0.2">
      <c r="A84" s="641"/>
      <c r="B84" s="445" t="s">
        <v>377</v>
      </c>
      <c r="C84" s="178">
        <v>139</v>
      </c>
      <c r="D84" s="178">
        <v>313</v>
      </c>
      <c r="E84" s="178">
        <f t="shared" si="11"/>
        <v>174</v>
      </c>
      <c r="F84" s="447">
        <f t="shared" si="10"/>
        <v>1.2517985611510791</v>
      </c>
    </row>
    <row r="85" spans="1:6" x14ac:dyDescent="0.2">
      <c r="A85" s="641"/>
      <c r="B85" s="445" t="s">
        <v>378</v>
      </c>
      <c r="C85" s="178">
        <v>3048</v>
      </c>
      <c r="D85" s="178">
        <v>3439</v>
      </c>
      <c r="E85" s="178">
        <f t="shared" si="11"/>
        <v>391</v>
      </c>
      <c r="F85" s="447">
        <f t="shared" si="10"/>
        <v>0.12828083989501313</v>
      </c>
    </row>
    <row r="86" spans="1:6" ht="25.5" x14ac:dyDescent="0.2">
      <c r="A86" s="641"/>
      <c r="B86" s="445" t="s">
        <v>379</v>
      </c>
      <c r="C86" s="178">
        <v>259</v>
      </c>
      <c r="D86" s="178"/>
      <c r="E86" s="178">
        <f>D86-C86</f>
        <v>-259</v>
      </c>
      <c r="F86" s="447">
        <f t="shared" si="10"/>
        <v>-1</v>
      </c>
    </row>
    <row r="87" spans="1:6" ht="25.5" x14ac:dyDescent="0.2">
      <c r="A87" s="641"/>
      <c r="B87" s="445" t="s">
        <v>380</v>
      </c>
      <c r="C87" s="178">
        <v>3005</v>
      </c>
      <c r="D87" s="178">
        <v>3223</v>
      </c>
      <c r="E87" s="178">
        <f t="shared" si="11"/>
        <v>218</v>
      </c>
      <c r="F87" s="447">
        <f t="shared" si="10"/>
        <v>7.2545757071547423E-2</v>
      </c>
    </row>
    <row r="88" spans="1:6" x14ac:dyDescent="0.2">
      <c r="A88" s="641"/>
      <c r="B88" s="445" t="s">
        <v>381</v>
      </c>
      <c r="C88" s="178">
        <v>188</v>
      </c>
      <c r="D88" s="178"/>
      <c r="E88" s="178">
        <f>D88-C88</f>
        <v>-188</v>
      </c>
      <c r="F88" s="447">
        <f t="shared" si="10"/>
        <v>-1</v>
      </c>
    </row>
    <row r="89" spans="1:6" x14ac:dyDescent="0.2">
      <c r="A89" s="641"/>
      <c r="B89" s="445" t="s">
        <v>382</v>
      </c>
      <c r="C89" s="178">
        <v>78</v>
      </c>
      <c r="D89" s="178">
        <v>56</v>
      </c>
      <c r="E89" s="178">
        <f t="shared" si="11"/>
        <v>-22</v>
      </c>
      <c r="F89" s="447">
        <f t="shared" si="10"/>
        <v>-0.28205128205128205</v>
      </c>
    </row>
    <row r="90" spans="1:6" x14ac:dyDescent="0.2">
      <c r="A90" s="641"/>
      <c r="B90" s="445" t="s">
        <v>383</v>
      </c>
      <c r="C90" s="178">
        <v>22</v>
      </c>
      <c r="D90" s="178">
        <v>33</v>
      </c>
      <c r="E90" s="178">
        <f>D90-C90</f>
        <v>11</v>
      </c>
      <c r="F90" s="447">
        <f t="shared" si="10"/>
        <v>0.5</v>
      </c>
    </row>
    <row r="91" spans="1:6" ht="25.5" x14ac:dyDescent="0.2">
      <c r="A91" s="641"/>
      <c r="B91" s="445" t="s">
        <v>384</v>
      </c>
      <c r="C91" s="178">
        <v>121</v>
      </c>
      <c r="D91" s="178">
        <v>100</v>
      </c>
      <c r="E91" s="178">
        <f>D91-C91</f>
        <v>-21</v>
      </c>
      <c r="F91" s="447">
        <f t="shared" si="10"/>
        <v>-0.17355371900826447</v>
      </c>
    </row>
    <row r="92" spans="1:6" x14ac:dyDescent="0.2">
      <c r="A92" s="641"/>
      <c r="B92" s="445" t="s">
        <v>385</v>
      </c>
      <c r="C92" s="178">
        <v>323</v>
      </c>
      <c r="D92" s="178">
        <v>313</v>
      </c>
      <c r="E92" s="178">
        <f t="shared" si="11"/>
        <v>-10</v>
      </c>
      <c r="F92" s="447">
        <f t="shared" si="10"/>
        <v>-3.0959752321981424E-2</v>
      </c>
    </row>
    <row r="93" spans="1:6" ht="25.5" x14ac:dyDescent="0.2">
      <c r="A93" s="641"/>
      <c r="B93" s="445" t="s">
        <v>386</v>
      </c>
      <c r="C93" s="178">
        <v>533</v>
      </c>
      <c r="D93" s="178">
        <v>550</v>
      </c>
      <c r="E93" s="178">
        <f>D93-C93</f>
        <v>17</v>
      </c>
      <c r="F93" s="447">
        <f t="shared" si="10"/>
        <v>3.1894934333958722E-2</v>
      </c>
    </row>
    <row r="94" spans="1:6" x14ac:dyDescent="0.2">
      <c r="A94" s="641"/>
      <c r="B94" s="445" t="s">
        <v>387</v>
      </c>
      <c r="C94" s="178">
        <v>447</v>
      </c>
      <c r="D94" s="178">
        <v>478</v>
      </c>
      <c r="E94" s="178">
        <f t="shared" si="11"/>
        <v>31</v>
      </c>
      <c r="F94" s="447">
        <f t="shared" si="10"/>
        <v>6.9351230425055935E-2</v>
      </c>
    </row>
    <row r="95" spans="1:6" x14ac:dyDescent="0.2">
      <c r="A95" s="641"/>
      <c r="B95" s="445" t="s">
        <v>388</v>
      </c>
      <c r="C95" s="178">
        <v>405</v>
      </c>
      <c r="D95" s="178">
        <v>389</v>
      </c>
      <c r="E95" s="178">
        <f>D95-C95</f>
        <v>-16</v>
      </c>
      <c r="F95" s="447">
        <f t="shared" si="10"/>
        <v>-3.9506172839506172E-2</v>
      </c>
    </row>
    <row r="96" spans="1:6" ht="25.5" x14ac:dyDescent="0.2">
      <c r="A96" s="641"/>
      <c r="B96" s="445" t="s">
        <v>389</v>
      </c>
      <c r="C96" s="178">
        <v>172</v>
      </c>
      <c r="D96" s="178"/>
      <c r="E96" s="178"/>
      <c r="F96" s="447">
        <f t="shared" si="10"/>
        <v>0</v>
      </c>
    </row>
    <row r="97" spans="1:6" ht="25.5" x14ac:dyDescent="0.2">
      <c r="A97" s="641"/>
      <c r="B97" s="445" t="s">
        <v>390</v>
      </c>
      <c r="C97" s="178">
        <v>1026</v>
      </c>
      <c r="D97" s="178">
        <v>1130</v>
      </c>
      <c r="E97" s="178">
        <f>D97-C97</f>
        <v>104</v>
      </c>
      <c r="F97" s="447">
        <f t="shared" si="10"/>
        <v>0.10136452241715399</v>
      </c>
    </row>
    <row r="98" spans="1:6" ht="25.5" x14ac:dyDescent="0.2">
      <c r="A98" s="641"/>
      <c r="B98" s="445" t="s">
        <v>391</v>
      </c>
      <c r="C98" s="178">
        <v>178</v>
      </c>
      <c r="D98" s="178"/>
      <c r="E98" s="178">
        <f>D98-C98</f>
        <v>-178</v>
      </c>
      <c r="F98" s="447">
        <f t="shared" si="10"/>
        <v>-1</v>
      </c>
    </row>
    <row r="99" spans="1:6" ht="25.5" x14ac:dyDescent="0.2">
      <c r="A99" s="641"/>
      <c r="B99" s="445" t="s">
        <v>392</v>
      </c>
      <c r="C99" s="178">
        <v>7</v>
      </c>
      <c r="D99" s="178"/>
      <c r="E99" s="178">
        <f t="shared" si="11"/>
        <v>-7</v>
      </c>
      <c r="F99" s="447">
        <f t="shared" si="10"/>
        <v>-1</v>
      </c>
    </row>
    <row r="100" spans="1:6" ht="25.5" x14ac:dyDescent="0.2">
      <c r="A100" s="641"/>
      <c r="B100" s="445" t="s">
        <v>393</v>
      </c>
      <c r="C100" s="178">
        <v>10</v>
      </c>
      <c r="D100" s="178"/>
      <c r="E100" s="178">
        <f t="shared" si="11"/>
        <v>-10</v>
      </c>
      <c r="F100" s="447">
        <f t="shared" si="10"/>
        <v>-1</v>
      </c>
    </row>
    <row r="101" spans="1:6" ht="25.5" x14ac:dyDescent="0.2">
      <c r="A101" s="641"/>
      <c r="B101" s="445" t="s">
        <v>394</v>
      </c>
      <c r="C101" s="178">
        <v>1</v>
      </c>
      <c r="D101" s="178"/>
      <c r="E101" s="178">
        <f t="shared" si="11"/>
        <v>-1</v>
      </c>
      <c r="F101" s="447">
        <f t="shared" si="10"/>
        <v>-1</v>
      </c>
    </row>
    <row r="102" spans="1:6" ht="38.25" x14ac:dyDescent="0.2">
      <c r="A102" s="641"/>
      <c r="B102" s="445" t="s">
        <v>395</v>
      </c>
      <c r="C102" s="178">
        <v>237</v>
      </c>
      <c r="D102" s="178">
        <v>239</v>
      </c>
      <c r="E102" s="178">
        <f t="shared" si="11"/>
        <v>2</v>
      </c>
      <c r="F102" s="447">
        <f t="shared" si="10"/>
        <v>8.4388185654008432E-3</v>
      </c>
    </row>
    <row r="103" spans="1:6" ht="38.25" x14ac:dyDescent="0.2">
      <c r="A103" s="641"/>
      <c r="B103" s="445" t="s">
        <v>396</v>
      </c>
      <c r="C103" s="178">
        <v>184</v>
      </c>
      <c r="D103" s="178">
        <v>190</v>
      </c>
      <c r="E103" s="178">
        <f t="shared" si="11"/>
        <v>6</v>
      </c>
      <c r="F103" s="447">
        <f t="shared" si="10"/>
        <v>3.2608695652173912E-2</v>
      </c>
    </row>
    <row r="104" spans="1:6" ht="38.25" x14ac:dyDescent="0.2">
      <c r="A104" s="641"/>
      <c r="B104" s="445" t="s">
        <v>397</v>
      </c>
      <c r="C104" s="178">
        <v>42</v>
      </c>
      <c r="D104" s="178">
        <v>55</v>
      </c>
      <c r="E104" s="178">
        <f t="shared" si="11"/>
        <v>13</v>
      </c>
      <c r="F104" s="447">
        <f t="shared" si="10"/>
        <v>0.30952380952380953</v>
      </c>
    </row>
    <row r="105" spans="1:6" ht="38.25" x14ac:dyDescent="0.2">
      <c r="A105" s="641"/>
      <c r="B105" s="445" t="s">
        <v>398</v>
      </c>
      <c r="C105" s="178">
        <v>600</v>
      </c>
      <c r="D105" s="178">
        <v>543</v>
      </c>
      <c r="E105" s="178">
        <f t="shared" si="11"/>
        <v>-57</v>
      </c>
      <c r="F105" s="447">
        <f t="shared" si="10"/>
        <v>-9.5000000000000001E-2</v>
      </c>
    </row>
    <row r="106" spans="1:6" ht="38.25" x14ac:dyDescent="0.2">
      <c r="A106" s="641"/>
      <c r="B106" s="445" t="s">
        <v>399</v>
      </c>
      <c r="C106" s="178">
        <v>353</v>
      </c>
      <c r="D106" s="178">
        <v>353</v>
      </c>
      <c r="E106" s="178">
        <f t="shared" si="11"/>
        <v>0</v>
      </c>
      <c r="F106" s="447">
        <f t="shared" si="10"/>
        <v>0</v>
      </c>
    </row>
    <row r="107" spans="1:6" ht="25.5" x14ac:dyDescent="0.2">
      <c r="A107" s="641"/>
      <c r="B107" s="445" t="s">
        <v>400</v>
      </c>
      <c r="C107" s="178"/>
      <c r="D107" s="178"/>
      <c r="E107" s="178"/>
      <c r="F107" s="447" t="e">
        <f t="shared" si="10"/>
        <v>#DIV/0!</v>
      </c>
    </row>
    <row r="108" spans="1:6" ht="25.5" x14ac:dyDescent="0.2">
      <c r="A108" s="641"/>
      <c r="B108" s="445" t="s">
        <v>401</v>
      </c>
      <c r="C108" s="178">
        <v>936</v>
      </c>
      <c r="D108" s="178">
        <v>934</v>
      </c>
      <c r="E108" s="178">
        <f>D108-C108</f>
        <v>-2</v>
      </c>
      <c r="F108" s="447">
        <f t="shared" si="10"/>
        <v>-2.136752136752137E-3</v>
      </c>
    </row>
    <row r="109" spans="1:6" x14ac:dyDescent="0.2">
      <c r="A109" s="634" t="s">
        <v>402</v>
      </c>
      <c r="B109" s="635"/>
      <c r="C109" s="183">
        <v>12995</v>
      </c>
      <c r="D109" s="183">
        <v>13821</v>
      </c>
      <c r="E109" s="183">
        <f t="shared" si="11"/>
        <v>826</v>
      </c>
      <c r="F109" s="449">
        <f t="shared" si="10"/>
        <v>6.356290881108119E-2</v>
      </c>
    </row>
    <row r="110" spans="1:6" ht="25.5" x14ac:dyDescent="0.2">
      <c r="A110" s="640" t="s">
        <v>403</v>
      </c>
      <c r="B110" s="445" t="s">
        <v>404</v>
      </c>
      <c r="C110" s="178">
        <v>8</v>
      </c>
      <c r="D110" s="178">
        <v>4</v>
      </c>
      <c r="E110" s="178">
        <f>D110-C110</f>
        <v>-4</v>
      </c>
      <c r="F110" s="447">
        <f t="shared" si="10"/>
        <v>-0.5</v>
      </c>
    </row>
    <row r="111" spans="1:6" x14ac:dyDescent="0.2">
      <c r="A111" s="641"/>
      <c r="B111" s="445" t="s">
        <v>405</v>
      </c>
      <c r="C111" s="178">
        <v>1</v>
      </c>
      <c r="D111" s="178">
        <v>1</v>
      </c>
      <c r="E111" s="178">
        <f>D111-C111</f>
        <v>0</v>
      </c>
      <c r="F111" s="447">
        <f t="shared" si="10"/>
        <v>0</v>
      </c>
    </row>
    <row r="112" spans="1:6" x14ac:dyDescent="0.2">
      <c r="A112" s="641"/>
      <c r="B112" s="445" t="s">
        <v>406</v>
      </c>
      <c r="C112" s="178">
        <v>475</v>
      </c>
      <c r="D112" s="178">
        <v>562</v>
      </c>
      <c r="E112" s="178">
        <f t="shared" si="11"/>
        <v>87</v>
      </c>
      <c r="F112" s="447">
        <f t="shared" si="10"/>
        <v>0.1831578947368421</v>
      </c>
    </row>
    <row r="113" spans="1:6" ht="25.5" x14ac:dyDescent="0.2">
      <c r="A113" s="641"/>
      <c r="B113" s="445" t="s">
        <v>407</v>
      </c>
      <c r="C113" s="178">
        <v>14</v>
      </c>
      <c r="D113" s="178">
        <v>21</v>
      </c>
      <c r="E113" s="178">
        <f>D113-C113</f>
        <v>7</v>
      </c>
      <c r="F113" s="447">
        <f t="shared" si="10"/>
        <v>0.5</v>
      </c>
    </row>
    <row r="114" spans="1:6" x14ac:dyDescent="0.2">
      <c r="A114" s="641"/>
      <c r="B114" s="445" t="s">
        <v>408</v>
      </c>
      <c r="C114" s="178">
        <v>6</v>
      </c>
      <c r="D114" s="178"/>
      <c r="E114" s="178">
        <f t="shared" si="11"/>
        <v>-6</v>
      </c>
      <c r="F114" s="447">
        <f t="shared" si="10"/>
        <v>-1</v>
      </c>
    </row>
    <row r="115" spans="1:6" ht="25.5" x14ac:dyDescent="0.2">
      <c r="A115" s="641"/>
      <c r="B115" s="445" t="s">
        <v>409</v>
      </c>
      <c r="C115" s="178">
        <v>29</v>
      </c>
      <c r="D115" s="178">
        <v>1</v>
      </c>
      <c r="E115" s="178">
        <f>D115-C115</f>
        <v>-28</v>
      </c>
      <c r="F115" s="447">
        <f t="shared" si="10"/>
        <v>-0.96551724137931039</v>
      </c>
    </row>
    <row r="116" spans="1:6" ht="25.5" x14ac:dyDescent="0.2">
      <c r="A116" s="641"/>
      <c r="B116" s="445" t="s">
        <v>410</v>
      </c>
      <c r="C116" s="178">
        <v>12</v>
      </c>
      <c r="D116" s="178">
        <v>10</v>
      </c>
      <c r="E116" s="178">
        <f>D116-C116</f>
        <v>-2</v>
      </c>
      <c r="F116" s="447">
        <f t="shared" si="10"/>
        <v>-0.16666666666666666</v>
      </c>
    </row>
    <row r="117" spans="1:6" ht="25.5" x14ac:dyDescent="0.2">
      <c r="A117" s="641"/>
      <c r="B117" s="445" t="s">
        <v>411</v>
      </c>
      <c r="C117" s="178">
        <v>2</v>
      </c>
      <c r="D117" s="178">
        <v>3</v>
      </c>
      <c r="E117" s="178">
        <f>D117-C117</f>
        <v>1</v>
      </c>
      <c r="F117" s="447">
        <f t="shared" si="10"/>
        <v>0.5</v>
      </c>
    </row>
    <row r="118" spans="1:6" ht="25.5" x14ac:dyDescent="0.2">
      <c r="A118" s="641"/>
      <c r="B118" s="445" t="s">
        <v>412</v>
      </c>
      <c r="C118" s="178">
        <v>12</v>
      </c>
      <c r="D118" s="178">
        <v>9</v>
      </c>
      <c r="E118" s="178">
        <f t="shared" si="11"/>
        <v>-3</v>
      </c>
      <c r="F118" s="447">
        <f t="shared" si="10"/>
        <v>-0.25</v>
      </c>
    </row>
    <row r="119" spans="1:6" x14ac:dyDescent="0.2">
      <c r="A119" s="641"/>
      <c r="B119" s="445" t="s">
        <v>413</v>
      </c>
      <c r="C119" s="178">
        <v>33</v>
      </c>
      <c r="D119" s="178">
        <v>42</v>
      </c>
      <c r="E119" s="178">
        <f>D119-C119</f>
        <v>9</v>
      </c>
      <c r="F119" s="447">
        <f t="shared" si="10"/>
        <v>0.27272727272727271</v>
      </c>
    </row>
    <row r="120" spans="1:6" ht="25.5" x14ac:dyDescent="0.2">
      <c r="A120" s="641"/>
      <c r="B120" s="445" t="s">
        <v>414</v>
      </c>
      <c r="C120" s="178">
        <v>310</v>
      </c>
      <c r="D120" s="178">
        <v>293</v>
      </c>
      <c r="E120" s="178">
        <f>D120-C120</f>
        <v>-17</v>
      </c>
      <c r="F120" s="447">
        <f t="shared" si="10"/>
        <v>-5.4838709677419356E-2</v>
      </c>
    </row>
    <row r="121" spans="1:6" ht="25.5" x14ac:dyDescent="0.2">
      <c r="A121" s="641"/>
      <c r="B121" s="445" t="s">
        <v>415</v>
      </c>
      <c r="C121" s="178">
        <v>65</v>
      </c>
      <c r="D121" s="178">
        <v>75</v>
      </c>
      <c r="E121" s="178">
        <f>D121-C121</f>
        <v>10</v>
      </c>
      <c r="F121" s="447">
        <f t="shared" si="10"/>
        <v>0.15384615384615385</v>
      </c>
    </row>
    <row r="122" spans="1:6" x14ac:dyDescent="0.2">
      <c r="A122" s="641"/>
      <c r="B122" s="445" t="s">
        <v>416</v>
      </c>
      <c r="C122" s="178">
        <v>64</v>
      </c>
      <c r="D122" s="178">
        <v>43</v>
      </c>
      <c r="E122" s="178">
        <f>D122-C122</f>
        <v>-21</v>
      </c>
      <c r="F122" s="447">
        <f t="shared" si="10"/>
        <v>-0.328125</v>
      </c>
    </row>
    <row r="123" spans="1:6" x14ac:dyDescent="0.2">
      <c r="A123" s="641"/>
      <c r="B123" s="445" t="s">
        <v>417</v>
      </c>
      <c r="C123" s="178">
        <v>34</v>
      </c>
      <c r="D123" s="178">
        <v>34</v>
      </c>
      <c r="E123" s="178">
        <f>D123-C123</f>
        <v>0</v>
      </c>
      <c r="F123" s="447">
        <f t="shared" si="10"/>
        <v>0</v>
      </c>
    </row>
    <row r="124" spans="1:6" ht="25.5" x14ac:dyDescent="0.2">
      <c r="A124" s="641"/>
      <c r="B124" s="445" t="s">
        <v>418</v>
      </c>
      <c r="C124" s="178"/>
      <c r="D124" s="178"/>
      <c r="E124" s="178"/>
      <c r="F124" s="447"/>
    </row>
    <row r="125" spans="1:6" ht="25.5" x14ac:dyDescent="0.2">
      <c r="A125" s="641"/>
      <c r="B125" s="445" t="s">
        <v>419</v>
      </c>
      <c r="C125" s="178">
        <v>4</v>
      </c>
      <c r="D125" s="178"/>
      <c r="E125" s="178">
        <f>D125-C125</f>
        <v>-4</v>
      </c>
      <c r="F125" s="447">
        <f>E125/C125</f>
        <v>-1</v>
      </c>
    </row>
    <row r="126" spans="1:6" ht="25.5" x14ac:dyDescent="0.2">
      <c r="A126" s="641"/>
      <c r="B126" s="445" t="s">
        <v>420</v>
      </c>
      <c r="C126" s="178"/>
      <c r="D126" s="178">
        <v>1</v>
      </c>
      <c r="E126" s="178">
        <f t="shared" si="11"/>
        <v>1</v>
      </c>
      <c r="F126" s="447"/>
    </row>
    <row r="127" spans="1:6" ht="25.5" x14ac:dyDescent="0.2">
      <c r="A127" s="641"/>
      <c r="B127" s="445" t="s">
        <v>421</v>
      </c>
      <c r="C127" s="178">
        <v>7</v>
      </c>
      <c r="D127" s="178"/>
      <c r="E127" s="178">
        <f>D127-C127</f>
        <v>-7</v>
      </c>
      <c r="F127" s="447">
        <f>E127/C127</f>
        <v>-1</v>
      </c>
    </row>
    <row r="128" spans="1:6" ht="25.5" x14ac:dyDescent="0.2">
      <c r="A128" s="641"/>
      <c r="B128" s="445" t="s">
        <v>422</v>
      </c>
      <c r="C128" s="178">
        <v>1</v>
      </c>
      <c r="D128" s="178">
        <v>6</v>
      </c>
      <c r="E128" s="178">
        <f t="shared" si="11"/>
        <v>5</v>
      </c>
      <c r="F128" s="447">
        <f>E128/C128</f>
        <v>5</v>
      </c>
    </row>
    <row r="129" spans="1:6" ht="25.5" x14ac:dyDescent="0.2">
      <c r="A129" s="641"/>
      <c r="B129" s="445" t="s">
        <v>423</v>
      </c>
      <c r="C129" s="178">
        <v>24</v>
      </c>
      <c r="D129" s="178">
        <v>85</v>
      </c>
      <c r="E129" s="178">
        <f>D129-C129</f>
        <v>61</v>
      </c>
      <c r="F129" s="447">
        <f>E129/C129</f>
        <v>2.5416666666666665</v>
      </c>
    </row>
    <row r="130" spans="1:6" ht="25.5" x14ac:dyDescent="0.2">
      <c r="A130" s="641"/>
      <c r="B130" s="445" t="s">
        <v>424</v>
      </c>
      <c r="C130" s="178">
        <v>45</v>
      </c>
      <c r="D130" s="178"/>
      <c r="E130" s="178">
        <f>D130-C130</f>
        <v>-45</v>
      </c>
      <c r="F130" s="447">
        <f t="shared" si="10"/>
        <v>-1</v>
      </c>
    </row>
    <row r="131" spans="1:6" ht="25.5" x14ac:dyDescent="0.2">
      <c r="A131" s="641"/>
      <c r="B131" s="445" t="s">
        <v>425</v>
      </c>
      <c r="C131" s="178">
        <v>275</v>
      </c>
      <c r="D131" s="178">
        <v>292</v>
      </c>
      <c r="E131" s="178">
        <f t="shared" si="11"/>
        <v>17</v>
      </c>
      <c r="F131" s="447">
        <f>E131/C131</f>
        <v>6.1818181818181821E-2</v>
      </c>
    </row>
    <row r="132" spans="1:6" ht="25.5" x14ac:dyDescent="0.2">
      <c r="A132" s="641"/>
      <c r="B132" s="445" t="s">
        <v>426</v>
      </c>
      <c r="C132" s="178">
        <v>76</v>
      </c>
      <c r="D132" s="178">
        <v>83</v>
      </c>
      <c r="E132" s="178">
        <f>D132-C132</f>
        <v>7</v>
      </c>
      <c r="F132" s="447">
        <f>E132/C132</f>
        <v>9.2105263157894732E-2</v>
      </c>
    </row>
    <row r="133" spans="1:6" ht="25.5" x14ac:dyDescent="0.2">
      <c r="A133" s="641"/>
      <c r="B133" s="445" t="s">
        <v>427</v>
      </c>
      <c r="C133" s="178">
        <v>8</v>
      </c>
      <c r="D133" s="178">
        <v>9</v>
      </c>
      <c r="E133" s="178">
        <f t="shared" si="11"/>
        <v>1</v>
      </c>
      <c r="F133" s="447">
        <f>E133/C133</f>
        <v>0.125</v>
      </c>
    </row>
    <row r="134" spans="1:6" x14ac:dyDescent="0.2">
      <c r="A134" s="641"/>
      <c r="B134" s="445" t="s">
        <v>617</v>
      </c>
      <c r="C134" s="178"/>
      <c r="D134" s="178">
        <v>1</v>
      </c>
      <c r="E134" s="178">
        <f>D134-C134</f>
        <v>1</v>
      </c>
      <c r="F134" s="447"/>
    </row>
    <row r="135" spans="1:6" ht="25.5" x14ac:dyDescent="0.2">
      <c r="A135" s="641"/>
      <c r="B135" s="445" t="s">
        <v>428</v>
      </c>
      <c r="C135" s="178">
        <v>23</v>
      </c>
      <c r="D135" s="178">
        <v>24</v>
      </c>
      <c r="E135" s="178">
        <f>D135-C135</f>
        <v>1</v>
      </c>
      <c r="F135" s="447">
        <f>E135/C135</f>
        <v>4.3478260869565216E-2</v>
      </c>
    </row>
    <row r="136" spans="1:6" ht="38.25" x14ac:dyDescent="0.2">
      <c r="A136" s="641"/>
      <c r="B136" s="445" t="s">
        <v>618</v>
      </c>
      <c r="C136" s="178"/>
      <c r="D136" s="178">
        <v>84</v>
      </c>
      <c r="E136" s="178">
        <f t="shared" si="11"/>
        <v>84</v>
      </c>
      <c r="F136" s="447"/>
    </row>
    <row r="137" spans="1:6" x14ac:dyDescent="0.2">
      <c r="A137" s="641"/>
      <c r="B137" s="445" t="s">
        <v>429</v>
      </c>
      <c r="C137" s="178"/>
      <c r="D137" s="178"/>
      <c r="E137" s="178">
        <f t="shared" si="11"/>
        <v>0</v>
      </c>
      <c r="F137" s="447"/>
    </row>
    <row r="138" spans="1:6" ht="25.5" x14ac:dyDescent="0.2">
      <c r="A138" s="641"/>
      <c r="B138" s="445" t="s">
        <v>430</v>
      </c>
      <c r="C138" s="178">
        <v>15</v>
      </c>
      <c r="D138" s="178">
        <v>18</v>
      </c>
      <c r="E138" s="178">
        <f t="shared" si="11"/>
        <v>3</v>
      </c>
      <c r="F138" s="447">
        <f>E138/C138</f>
        <v>0.2</v>
      </c>
    </row>
    <row r="139" spans="1:6" ht="25.5" x14ac:dyDescent="0.2">
      <c r="A139" s="641"/>
      <c r="B139" s="445" t="s">
        <v>431</v>
      </c>
      <c r="C139" s="178">
        <v>75</v>
      </c>
      <c r="D139" s="178">
        <v>63</v>
      </c>
      <c r="E139" s="178">
        <f t="shared" si="11"/>
        <v>-12</v>
      </c>
      <c r="F139" s="447">
        <f>E139/C139</f>
        <v>-0.16</v>
      </c>
    </row>
    <row r="140" spans="1:6" x14ac:dyDescent="0.2">
      <c r="A140" s="641"/>
      <c r="B140" s="445" t="s">
        <v>432</v>
      </c>
      <c r="C140" s="178">
        <v>3</v>
      </c>
      <c r="D140" s="178"/>
      <c r="E140" s="178">
        <f t="shared" si="11"/>
        <v>-3</v>
      </c>
      <c r="F140" s="447">
        <f t="shared" ref="F140:F147" si="12">E140/C140</f>
        <v>-1</v>
      </c>
    </row>
    <row r="141" spans="1:6" ht="25.5" x14ac:dyDescent="0.2">
      <c r="A141" s="641"/>
      <c r="B141" s="445" t="s">
        <v>433</v>
      </c>
      <c r="C141" s="178">
        <v>4</v>
      </c>
      <c r="D141" s="178"/>
      <c r="E141" s="178">
        <f t="shared" si="11"/>
        <v>-4</v>
      </c>
      <c r="F141" s="447">
        <f t="shared" si="12"/>
        <v>-1</v>
      </c>
    </row>
    <row r="142" spans="1:6" ht="25.5" x14ac:dyDescent="0.2">
      <c r="A142" s="641"/>
      <c r="B142" s="445" t="s">
        <v>434</v>
      </c>
      <c r="C142" s="178">
        <v>6</v>
      </c>
      <c r="D142" s="178"/>
      <c r="E142" s="178">
        <f t="shared" ref="E142:E145" si="13">D142-C142</f>
        <v>-6</v>
      </c>
      <c r="F142" s="447">
        <f t="shared" si="12"/>
        <v>-1</v>
      </c>
    </row>
    <row r="143" spans="1:6" ht="25.5" x14ac:dyDescent="0.2">
      <c r="A143" s="641"/>
      <c r="B143" s="445" t="s">
        <v>435</v>
      </c>
      <c r="C143" s="178">
        <v>10</v>
      </c>
      <c r="D143" s="178">
        <v>6</v>
      </c>
      <c r="E143" s="178">
        <f t="shared" si="13"/>
        <v>-4</v>
      </c>
      <c r="F143" s="447">
        <f t="shared" si="12"/>
        <v>-0.4</v>
      </c>
    </row>
    <row r="144" spans="1:6" ht="25.5" x14ac:dyDescent="0.2">
      <c r="A144" s="641"/>
      <c r="B144" s="445" t="s">
        <v>436</v>
      </c>
      <c r="C144" s="178">
        <v>35</v>
      </c>
      <c r="D144" s="178">
        <v>28</v>
      </c>
      <c r="E144" s="178">
        <f t="shared" si="13"/>
        <v>-7</v>
      </c>
      <c r="F144" s="447">
        <f t="shared" si="12"/>
        <v>-0.2</v>
      </c>
    </row>
    <row r="145" spans="1:6" ht="25.5" x14ac:dyDescent="0.2">
      <c r="A145" s="641"/>
      <c r="B145" s="445" t="s">
        <v>437</v>
      </c>
      <c r="C145" s="178">
        <v>28</v>
      </c>
      <c r="D145" s="178">
        <v>29</v>
      </c>
      <c r="E145" s="178">
        <f t="shared" si="13"/>
        <v>1</v>
      </c>
      <c r="F145" s="447">
        <f t="shared" si="12"/>
        <v>3.5714285714285712E-2</v>
      </c>
    </row>
    <row r="146" spans="1:6" ht="25.5" x14ac:dyDescent="0.2">
      <c r="A146" s="641"/>
      <c r="B146" s="445" t="s">
        <v>438</v>
      </c>
      <c r="C146" s="178">
        <v>40</v>
      </c>
      <c r="D146" s="178">
        <v>38</v>
      </c>
      <c r="E146" s="178">
        <f>D146-C146</f>
        <v>-2</v>
      </c>
      <c r="F146" s="447">
        <f t="shared" si="12"/>
        <v>-0.05</v>
      </c>
    </row>
    <row r="147" spans="1:6" ht="25.5" x14ac:dyDescent="0.2">
      <c r="A147" s="641"/>
      <c r="B147" s="445" t="s">
        <v>439</v>
      </c>
      <c r="C147" s="178">
        <v>9</v>
      </c>
      <c r="D147" s="178"/>
      <c r="E147" s="178">
        <f>D147-C147</f>
        <v>-9</v>
      </c>
      <c r="F147" s="447">
        <f t="shared" si="12"/>
        <v>-1</v>
      </c>
    </row>
    <row r="148" spans="1:6" ht="25.5" x14ac:dyDescent="0.2">
      <c r="A148" s="641"/>
      <c r="B148" s="445" t="s">
        <v>440</v>
      </c>
      <c r="C148" s="178"/>
      <c r="D148" s="178"/>
      <c r="E148" s="178"/>
      <c r="F148" s="447"/>
    </row>
    <row r="149" spans="1:6" ht="25.5" x14ac:dyDescent="0.2">
      <c r="A149" s="641"/>
      <c r="B149" s="445" t="s">
        <v>441</v>
      </c>
      <c r="C149" s="178">
        <v>12</v>
      </c>
      <c r="D149" s="178">
        <v>21</v>
      </c>
      <c r="E149" s="178">
        <f>D149-C149</f>
        <v>9</v>
      </c>
      <c r="F149" s="447">
        <f>E149/C149</f>
        <v>0.75</v>
      </c>
    </row>
    <row r="150" spans="1:6" ht="25.5" x14ac:dyDescent="0.2">
      <c r="A150" s="641"/>
      <c r="B150" s="445" t="s">
        <v>442</v>
      </c>
      <c r="C150" s="178">
        <v>19</v>
      </c>
      <c r="D150" s="178">
        <v>12</v>
      </c>
      <c r="E150" s="178">
        <f>D150-C150</f>
        <v>-7</v>
      </c>
      <c r="F150" s="447">
        <f>E150/C150</f>
        <v>-0.36842105263157893</v>
      </c>
    </row>
    <row r="151" spans="1:6" x14ac:dyDescent="0.2">
      <c r="A151" s="641"/>
      <c r="B151" s="445" t="s">
        <v>443</v>
      </c>
      <c r="C151" s="178"/>
      <c r="D151" s="178"/>
      <c r="E151" s="178"/>
      <c r="F151" s="447"/>
    </row>
    <row r="152" spans="1:6" ht="25.5" x14ac:dyDescent="0.2">
      <c r="A152" s="641"/>
      <c r="B152" s="445" t="s">
        <v>444</v>
      </c>
      <c r="C152" s="178">
        <v>2</v>
      </c>
      <c r="D152" s="178"/>
      <c r="E152" s="178">
        <f>D152-C152</f>
        <v>-2</v>
      </c>
      <c r="F152" s="447">
        <f>E152/C152</f>
        <v>-1</v>
      </c>
    </row>
    <row r="153" spans="1:6" ht="25.5" x14ac:dyDescent="0.2">
      <c r="A153" s="641"/>
      <c r="B153" s="445" t="s">
        <v>445</v>
      </c>
      <c r="C153" s="178">
        <v>464</v>
      </c>
      <c r="D153" s="178">
        <v>60</v>
      </c>
      <c r="E153" s="178">
        <f>D153-C153</f>
        <v>-404</v>
      </c>
      <c r="F153" s="447">
        <f>E153/C153</f>
        <v>-0.87068965517241381</v>
      </c>
    </row>
    <row r="154" spans="1:6" ht="25.5" x14ac:dyDescent="0.2">
      <c r="A154" s="641"/>
      <c r="B154" s="445" t="s">
        <v>446</v>
      </c>
      <c r="C154" s="178">
        <v>32</v>
      </c>
      <c r="D154" s="178">
        <v>16</v>
      </c>
      <c r="E154" s="178">
        <f>D154-C154</f>
        <v>-16</v>
      </c>
      <c r="F154" s="447">
        <f>E154/C154</f>
        <v>-0.5</v>
      </c>
    </row>
    <row r="155" spans="1:6" ht="25.5" x14ac:dyDescent="0.2">
      <c r="A155" s="641"/>
      <c r="B155" s="445" t="s">
        <v>447</v>
      </c>
      <c r="C155" s="178"/>
      <c r="D155" s="178"/>
      <c r="E155" s="178"/>
      <c r="F155" s="447"/>
    </row>
    <row r="156" spans="1:6" ht="25.5" x14ac:dyDescent="0.2">
      <c r="A156" s="641"/>
      <c r="B156" s="445" t="s">
        <v>448</v>
      </c>
      <c r="C156" s="178">
        <v>33</v>
      </c>
      <c r="D156" s="178">
        <v>21</v>
      </c>
      <c r="E156" s="178">
        <f>D156-C156</f>
        <v>-12</v>
      </c>
      <c r="F156" s="447">
        <f>E156/C156</f>
        <v>-0.36363636363636365</v>
      </c>
    </row>
    <row r="157" spans="1:6" x14ac:dyDescent="0.2">
      <c r="A157" s="634" t="s">
        <v>449</v>
      </c>
      <c r="B157" s="635"/>
      <c r="C157" s="183">
        <v>2315</v>
      </c>
      <c r="D157" s="183">
        <v>1995</v>
      </c>
      <c r="E157" s="183">
        <f>D157-C157</f>
        <v>-320</v>
      </c>
      <c r="F157" s="449">
        <f>E157/C157</f>
        <v>-0.13822894168466524</v>
      </c>
    </row>
    <row r="158" spans="1:6" ht="19.5" customHeight="1" x14ac:dyDescent="0.2">
      <c r="A158" s="630" t="s">
        <v>96</v>
      </c>
      <c r="B158" s="630"/>
      <c r="C158" s="125">
        <v>44927</v>
      </c>
      <c r="D158" s="125">
        <v>45643</v>
      </c>
      <c r="E158" s="125">
        <f>D158-C158</f>
        <v>716</v>
      </c>
      <c r="F158" s="448">
        <f>E158/C158</f>
        <v>1.5936964408930041E-2</v>
      </c>
    </row>
  </sheetData>
  <mergeCells count="13">
    <mergeCell ref="A157:B157"/>
    <mergeCell ref="A158:B158"/>
    <mergeCell ref="A42:A62"/>
    <mergeCell ref="A63:B63"/>
    <mergeCell ref="A64:A78"/>
    <mergeCell ref="A79:B79"/>
    <mergeCell ref="A80:A108"/>
    <mergeCell ref="A109:B109"/>
    <mergeCell ref="A12:A21"/>
    <mergeCell ref="A22:B22"/>
    <mergeCell ref="A23:A40"/>
    <mergeCell ref="A41:B41"/>
    <mergeCell ref="A110:A156"/>
  </mergeCells>
  <pageMargins left="0.7" right="0.7" top="0.75" bottom="0.75" header="0.3" footer="0.3"/>
  <ignoredErrors>
    <ignoredError sqref="D11" numberStoredAsText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9"/>
  </sheetPr>
  <dimension ref="A2:K39"/>
  <sheetViews>
    <sheetView workbookViewId="0"/>
  </sheetViews>
  <sheetFormatPr baseColWidth="10" defaultColWidth="11.42578125" defaultRowHeight="12.75" x14ac:dyDescent="0.2"/>
  <cols>
    <col min="1" max="1" width="18.140625" style="110" customWidth="1"/>
    <col min="2" max="2" width="15.5703125" style="110" customWidth="1"/>
    <col min="3" max="9" width="15.7109375" style="110" customWidth="1"/>
    <col min="10" max="10" width="15.7109375" style="115" customWidth="1"/>
    <col min="11" max="16384" width="11.42578125" style="110"/>
  </cols>
  <sheetData>
    <row r="2" spans="1:11" ht="15.75" x14ac:dyDescent="0.2">
      <c r="A2" s="252" t="s">
        <v>657</v>
      </c>
      <c r="B2" s="146"/>
      <c r="C2" s="146"/>
      <c r="D2" s="146"/>
      <c r="E2" s="146"/>
      <c r="F2" s="146"/>
      <c r="G2" s="146"/>
      <c r="H2" s="146"/>
      <c r="I2" s="146"/>
      <c r="J2" s="299"/>
      <c r="K2" s="101"/>
    </row>
    <row r="6" spans="1:11" ht="15" x14ac:dyDescent="0.2">
      <c r="A6" s="63" t="s">
        <v>535</v>
      </c>
    </row>
    <row r="8" spans="1:11" ht="18.75" customHeight="1" x14ac:dyDescent="0.2">
      <c r="D8" s="647" t="s">
        <v>199</v>
      </c>
      <c r="E8" s="647"/>
      <c r="F8" s="647"/>
      <c r="G8" s="647" t="s">
        <v>569</v>
      </c>
      <c r="H8" s="647"/>
      <c r="I8" s="647"/>
      <c r="J8" s="648" t="s">
        <v>508</v>
      </c>
    </row>
    <row r="9" spans="1:11" x14ac:dyDescent="0.2">
      <c r="D9" s="258" t="s">
        <v>501</v>
      </c>
      <c r="E9" s="259" t="s">
        <v>500</v>
      </c>
      <c r="F9" s="260" t="s">
        <v>489</v>
      </c>
      <c r="G9" s="258" t="s">
        <v>501</v>
      </c>
      <c r="H9" s="259" t="s">
        <v>500</v>
      </c>
      <c r="I9" s="260" t="s">
        <v>489</v>
      </c>
      <c r="J9" s="649"/>
    </row>
    <row r="10" spans="1:11" ht="15" customHeight="1" x14ac:dyDescent="0.2">
      <c r="A10" s="536" t="s">
        <v>528</v>
      </c>
      <c r="B10" s="650" t="s">
        <v>505</v>
      </c>
      <c r="C10" s="650"/>
      <c r="D10" s="261">
        <v>9930</v>
      </c>
      <c r="E10" s="261">
        <v>2707</v>
      </c>
      <c r="F10" s="359">
        <f>D10+E10</f>
        <v>12637</v>
      </c>
      <c r="G10" s="261">
        <v>9462</v>
      </c>
      <c r="H10" s="261">
        <v>2990</v>
      </c>
      <c r="I10" s="262">
        <f>H10+G10</f>
        <v>12452</v>
      </c>
      <c r="J10" s="300">
        <f>(I10-F10)/F10</f>
        <v>-1.4639550526232491E-2</v>
      </c>
    </row>
    <row r="11" spans="1:11" ht="15" x14ac:dyDescent="0.2">
      <c r="A11" s="536"/>
      <c r="B11" s="650" t="s">
        <v>506</v>
      </c>
      <c r="C11" s="650"/>
      <c r="D11" s="261">
        <v>3728</v>
      </c>
      <c r="E11" s="261">
        <v>0</v>
      </c>
      <c r="F11" s="359">
        <f>D11+E11</f>
        <v>3728</v>
      </c>
      <c r="G11" s="261">
        <v>3999</v>
      </c>
      <c r="H11" s="261">
        <v>0</v>
      </c>
      <c r="I11" s="262">
        <f>H11+G11</f>
        <v>3999</v>
      </c>
      <c r="J11" s="300">
        <f>(I11-F11)/F11</f>
        <v>7.2693133047210298E-2</v>
      </c>
    </row>
    <row r="12" spans="1:11" ht="15" x14ac:dyDescent="0.2">
      <c r="A12" s="536"/>
      <c r="B12" s="650" t="s">
        <v>507</v>
      </c>
      <c r="C12" s="650"/>
      <c r="D12" s="261">
        <v>227</v>
      </c>
      <c r="E12" s="261">
        <v>16</v>
      </c>
      <c r="F12" s="359">
        <f>D12+E12</f>
        <v>243</v>
      </c>
      <c r="G12" s="261">
        <v>230</v>
      </c>
      <c r="H12" s="261">
        <v>15</v>
      </c>
      <c r="I12" s="262">
        <f>H12+G12</f>
        <v>245</v>
      </c>
      <c r="J12" s="300">
        <f>(I12-F12)/F12</f>
        <v>8.23045267489712E-3</v>
      </c>
    </row>
    <row r="13" spans="1:11" ht="15" x14ac:dyDescent="0.2">
      <c r="A13" s="536"/>
      <c r="B13" s="651" t="s">
        <v>511</v>
      </c>
      <c r="C13" s="651"/>
      <c r="D13" s="263">
        <f>SUM(D10:D12)</f>
        <v>13885</v>
      </c>
      <c r="E13" s="263">
        <f t="shared" ref="E13:F13" si="0">SUM(E10:E12)</f>
        <v>2723</v>
      </c>
      <c r="F13" s="263">
        <f t="shared" si="0"/>
        <v>16608</v>
      </c>
      <c r="G13" s="263">
        <f>SUM(G10:G12)</f>
        <v>13691</v>
      </c>
      <c r="H13" s="263">
        <f t="shared" ref="H13" si="1">SUM(H10:H12)</f>
        <v>3005</v>
      </c>
      <c r="I13" s="263">
        <f>SUM(I10:I12)</f>
        <v>16696</v>
      </c>
      <c r="J13" s="347">
        <f>(I13-F13)/F13</f>
        <v>5.2986512524084775E-3</v>
      </c>
    </row>
    <row r="14" spans="1:11" x14ac:dyDescent="0.2">
      <c r="B14" s="148"/>
    </row>
    <row r="15" spans="1:11" x14ac:dyDescent="0.2">
      <c r="B15" s="148" t="s">
        <v>509</v>
      </c>
    </row>
    <row r="16" spans="1:11" x14ac:dyDescent="0.2">
      <c r="B16" s="148" t="s">
        <v>530</v>
      </c>
    </row>
    <row r="17" spans="1:8" x14ac:dyDescent="0.2">
      <c r="B17" s="148" t="s">
        <v>536</v>
      </c>
      <c r="H17" s="152"/>
    </row>
    <row r="18" spans="1:8" x14ac:dyDescent="0.2">
      <c r="B18" s="148" t="s">
        <v>510</v>
      </c>
    </row>
    <row r="19" spans="1:8" x14ac:dyDescent="0.2">
      <c r="B19" s="148" t="s">
        <v>529</v>
      </c>
    </row>
    <row r="20" spans="1:8" x14ac:dyDescent="0.2">
      <c r="B20" s="148"/>
    </row>
    <row r="23" spans="1:8" ht="15" x14ac:dyDescent="0.2">
      <c r="A23" s="63" t="s">
        <v>537</v>
      </c>
    </row>
    <row r="25" spans="1:8" ht="22.5" customHeight="1" x14ac:dyDescent="0.2">
      <c r="B25" s="498" t="s">
        <v>527</v>
      </c>
      <c r="C25" s="498"/>
      <c r="D25" s="498"/>
      <c r="E25" s="498"/>
      <c r="F25" s="498"/>
    </row>
    <row r="26" spans="1:8" ht="23.25" customHeight="1" x14ac:dyDescent="0.2">
      <c r="A26" s="264" t="s">
        <v>105</v>
      </c>
      <c r="B26" s="265" t="s">
        <v>505</v>
      </c>
      <c r="C26" s="265" t="s">
        <v>506</v>
      </c>
      <c r="D26" s="265" t="s">
        <v>507</v>
      </c>
      <c r="E26" s="267" t="s">
        <v>511</v>
      </c>
      <c r="F26" s="135" t="s">
        <v>490</v>
      </c>
    </row>
    <row r="27" spans="1:8" ht="15" customHeight="1" x14ac:dyDescent="0.2">
      <c r="A27" s="256" t="s">
        <v>481</v>
      </c>
      <c r="B27" s="129">
        <v>10398</v>
      </c>
      <c r="C27" s="129">
        <v>2548</v>
      </c>
      <c r="D27" s="149">
        <v>266</v>
      </c>
      <c r="E27" s="268">
        <v>13212</v>
      </c>
      <c r="F27" s="266">
        <v>7.7803203661327234E-3</v>
      </c>
    </row>
    <row r="28" spans="1:8" ht="15" customHeight="1" x14ac:dyDescent="0.2">
      <c r="A28" s="256" t="s">
        <v>482</v>
      </c>
      <c r="B28" s="129">
        <v>10563</v>
      </c>
      <c r="C28" s="129">
        <v>2608</v>
      </c>
      <c r="D28" s="131">
        <v>258</v>
      </c>
      <c r="E28" s="268">
        <v>13429</v>
      </c>
      <c r="F28" s="266">
        <f>(E28-E27)/E27</f>
        <v>1.6424462609748714E-2</v>
      </c>
      <c r="G28" s="360"/>
    </row>
    <row r="29" spans="1:8" ht="15" customHeight="1" x14ac:dyDescent="0.2">
      <c r="A29" s="256" t="s">
        <v>483</v>
      </c>
      <c r="B29" s="129">
        <v>10630</v>
      </c>
      <c r="C29" s="129">
        <v>2701</v>
      </c>
      <c r="D29" s="132">
        <v>245</v>
      </c>
      <c r="E29" s="268">
        <v>13576</v>
      </c>
      <c r="F29" s="266">
        <f t="shared" ref="F29:F37" si="2">(E29-E28)/E28</f>
        <v>1.0946459155558865E-2</v>
      </c>
      <c r="G29" s="360"/>
    </row>
    <row r="30" spans="1:8" ht="15" customHeight="1" x14ac:dyDescent="0.2">
      <c r="A30" s="256" t="s">
        <v>484</v>
      </c>
      <c r="B30" s="129">
        <v>10860</v>
      </c>
      <c r="C30" s="129">
        <v>2784</v>
      </c>
      <c r="D30" s="132">
        <v>239</v>
      </c>
      <c r="E30" s="268">
        <v>13883</v>
      </c>
      <c r="F30" s="266">
        <f t="shared" si="2"/>
        <v>2.261343547436653E-2</v>
      </c>
      <c r="G30" s="360"/>
    </row>
    <row r="31" spans="1:8" ht="15" customHeight="1" x14ac:dyDescent="0.2">
      <c r="A31" s="256" t="s">
        <v>485</v>
      </c>
      <c r="B31" s="129">
        <v>11077</v>
      </c>
      <c r="C31" s="129">
        <v>2837</v>
      </c>
      <c r="D31" s="132">
        <v>165</v>
      </c>
      <c r="E31" s="268">
        <v>14079</v>
      </c>
      <c r="F31" s="266">
        <f t="shared" si="2"/>
        <v>1.4117986026075056E-2</v>
      </c>
      <c r="G31" s="360"/>
    </row>
    <row r="32" spans="1:8" ht="15" customHeight="1" x14ac:dyDescent="0.2">
      <c r="A32" s="256" t="s">
        <v>195</v>
      </c>
      <c r="B32" s="129">
        <v>11472</v>
      </c>
      <c r="C32" s="129">
        <v>2944</v>
      </c>
      <c r="D32" s="132">
        <v>162</v>
      </c>
      <c r="E32" s="268">
        <v>14578</v>
      </c>
      <c r="F32" s="266">
        <f t="shared" si="2"/>
        <v>3.54428581575396E-2</v>
      </c>
      <c r="G32" s="360"/>
    </row>
    <row r="33" spans="1:7" ht="15" customHeight="1" x14ac:dyDescent="0.2">
      <c r="A33" s="256" t="s">
        <v>196</v>
      </c>
      <c r="B33" s="129">
        <v>12112</v>
      </c>
      <c r="C33" s="129">
        <v>3027</v>
      </c>
      <c r="D33" s="132">
        <v>197</v>
      </c>
      <c r="E33" s="268">
        <v>15336</v>
      </c>
      <c r="F33" s="266">
        <f t="shared" si="2"/>
        <v>5.1996158595143366E-2</v>
      </c>
      <c r="G33" s="360"/>
    </row>
    <row r="34" spans="1:7" ht="15" customHeight="1" x14ac:dyDescent="0.2">
      <c r="A34" s="256" t="s">
        <v>197</v>
      </c>
      <c r="B34" s="129">
        <v>12398</v>
      </c>
      <c r="C34" s="129">
        <v>3274</v>
      </c>
      <c r="D34" s="132">
        <v>240</v>
      </c>
      <c r="E34" s="268">
        <v>15912</v>
      </c>
      <c r="F34" s="266">
        <f t="shared" si="2"/>
        <v>3.7558685446009391E-2</v>
      </c>
      <c r="G34" s="360"/>
    </row>
    <row r="35" spans="1:7" ht="15" customHeight="1" x14ac:dyDescent="0.2">
      <c r="A35" s="256" t="s">
        <v>198</v>
      </c>
      <c r="B35" s="129">
        <v>12724</v>
      </c>
      <c r="C35" s="129">
        <v>3484</v>
      </c>
      <c r="D35" s="132">
        <v>233</v>
      </c>
      <c r="E35" s="268">
        <v>16441</v>
      </c>
      <c r="F35" s="266">
        <f t="shared" si="2"/>
        <v>3.324534942182001E-2</v>
      </c>
      <c r="G35" s="360"/>
    </row>
    <row r="36" spans="1:7" ht="15" customHeight="1" x14ac:dyDescent="0.2">
      <c r="A36" s="256" t="s">
        <v>199</v>
      </c>
      <c r="B36" s="129">
        <v>12637</v>
      </c>
      <c r="C36" s="129">
        <v>3728</v>
      </c>
      <c r="D36" s="149">
        <v>243</v>
      </c>
      <c r="E36" s="268">
        <v>16608</v>
      </c>
      <c r="F36" s="266">
        <f t="shared" si="2"/>
        <v>1.0157532996776351E-2</v>
      </c>
      <c r="G36" s="360"/>
    </row>
    <row r="37" spans="1:7" ht="15" customHeight="1" x14ac:dyDescent="0.2">
      <c r="A37" s="327" t="s">
        <v>569</v>
      </c>
      <c r="B37" s="129">
        <f>I10</f>
        <v>12452</v>
      </c>
      <c r="C37" s="129">
        <f>I11</f>
        <v>3999</v>
      </c>
      <c r="D37" s="149">
        <f>I12</f>
        <v>245</v>
      </c>
      <c r="E37" s="268">
        <f>SUM(B37:D37)</f>
        <v>16696</v>
      </c>
      <c r="F37" s="266">
        <f t="shared" si="2"/>
        <v>5.2986512524084775E-3</v>
      </c>
    </row>
    <row r="39" spans="1:7" x14ac:dyDescent="0.2">
      <c r="A39" s="70" t="s">
        <v>531</v>
      </c>
    </row>
  </sheetData>
  <mergeCells count="9">
    <mergeCell ref="B25:F25"/>
    <mergeCell ref="D8:F8"/>
    <mergeCell ref="G8:I8"/>
    <mergeCell ref="J8:J9"/>
    <mergeCell ref="A10:A13"/>
    <mergeCell ref="B10:C10"/>
    <mergeCell ref="B11:C11"/>
    <mergeCell ref="B12:C12"/>
    <mergeCell ref="B13:C1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6"/>
  </sheetPr>
  <dimension ref="A2:P27"/>
  <sheetViews>
    <sheetView zoomScale="98" workbookViewId="0"/>
  </sheetViews>
  <sheetFormatPr baseColWidth="10" defaultRowHeight="12.75" x14ac:dyDescent="0.2"/>
  <cols>
    <col min="1" max="1" width="15.7109375" customWidth="1"/>
    <col min="2" max="5" width="11.42578125" style="118" customWidth="1"/>
    <col min="6" max="9" width="11.42578125" style="118"/>
    <col min="10" max="10" width="2.85546875" style="118" customWidth="1"/>
    <col min="11" max="11" width="15.140625" style="115" customWidth="1"/>
    <col min="12" max="12" width="15.140625" style="110" customWidth="1"/>
  </cols>
  <sheetData>
    <row r="2" spans="1:16" ht="15.75" x14ac:dyDescent="0.2">
      <c r="A2" s="111" t="s">
        <v>556</v>
      </c>
      <c r="B2" s="113"/>
      <c r="C2" s="113"/>
      <c r="D2" s="113"/>
      <c r="E2" s="113"/>
      <c r="F2" s="113"/>
      <c r="G2" s="113"/>
      <c r="H2" s="113"/>
      <c r="I2" s="113"/>
      <c r="J2" s="113"/>
      <c r="K2" s="114"/>
      <c r="L2" s="112"/>
      <c r="M2" s="112"/>
      <c r="N2" s="112"/>
    </row>
    <row r="5" spans="1:16" ht="15" x14ac:dyDescent="0.2">
      <c r="A5" s="57" t="s">
        <v>532</v>
      </c>
      <c r="B5" s="104"/>
      <c r="C5" s="104"/>
      <c r="D5" s="104"/>
      <c r="E5" s="104"/>
      <c r="F5" s="104"/>
      <c r="G5" s="104"/>
      <c r="H5" s="104"/>
      <c r="I5" s="104"/>
      <c r="J5" s="104"/>
    </row>
    <row r="6" spans="1:16" x14ac:dyDescent="0.2">
      <c r="A6" s="69"/>
      <c r="B6" s="116"/>
      <c r="C6" s="117"/>
      <c r="D6" s="117"/>
      <c r="E6" s="117"/>
      <c r="F6" s="117"/>
      <c r="G6" s="117"/>
      <c r="H6" s="117"/>
      <c r="I6" s="117"/>
      <c r="J6" s="104"/>
    </row>
    <row r="7" spans="1:16" ht="21.75" customHeight="1" x14ac:dyDescent="0.2">
      <c r="A7" s="101"/>
      <c r="B7" s="494" t="s">
        <v>497</v>
      </c>
      <c r="C7" s="494"/>
      <c r="D7" s="494"/>
      <c r="E7" s="494"/>
      <c r="F7" s="494" t="s">
        <v>498</v>
      </c>
      <c r="G7" s="494"/>
      <c r="H7" s="494"/>
      <c r="I7" s="494"/>
      <c r="J7" s="104"/>
      <c r="K7" s="495" t="s">
        <v>502</v>
      </c>
      <c r="L7" s="496"/>
      <c r="M7" s="496"/>
      <c r="N7" s="497"/>
    </row>
    <row r="8" spans="1:16" ht="25.5" x14ac:dyDescent="0.2">
      <c r="A8" s="133" t="s">
        <v>477</v>
      </c>
      <c r="B8" s="133" t="s">
        <v>499</v>
      </c>
      <c r="C8" s="134" t="s">
        <v>500</v>
      </c>
      <c r="D8" s="143" t="s">
        <v>489</v>
      </c>
      <c r="E8" s="135" t="s">
        <v>490</v>
      </c>
      <c r="F8" s="290" t="s">
        <v>501</v>
      </c>
      <c r="G8" s="290" t="s">
        <v>500</v>
      </c>
      <c r="H8" s="292" t="s">
        <v>489</v>
      </c>
      <c r="I8" s="135" t="s">
        <v>490</v>
      </c>
      <c r="J8" s="104"/>
      <c r="K8" s="133" t="s">
        <v>499</v>
      </c>
      <c r="L8" s="134" t="s">
        <v>500</v>
      </c>
      <c r="M8" s="143" t="s">
        <v>478</v>
      </c>
      <c r="N8" s="135" t="s">
        <v>490</v>
      </c>
    </row>
    <row r="9" spans="1:16" x14ac:dyDescent="0.2">
      <c r="A9" s="138" t="s">
        <v>481</v>
      </c>
      <c r="B9" s="136">
        <v>165652</v>
      </c>
      <c r="C9" s="136">
        <v>28268</v>
      </c>
      <c r="D9" s="142">
        <v>193920</v>
      </c>
      <c r="E9" s="137">
        <v>-3.5257478595272798E-2</v>
      </c>
      <c r="F9" s="136">
        <v>12248</v>
      </c>
      <c r="G9" s="136">
        <v>964</v>
      </c>
      <c r="H9" s="140">
        <v>13212</v>
      </c>
      <c r="I9" s="137">
        <v>8.0000000000000002E-3</v>
      </c>
      <c r="J9" s="104"/>
      <c r="K9" s="136">
        <v>177888</v>
      </c>
      <c r="L9" s="136">
        <v>29232</v>
      </c>
      <c r="M9" s="144">
        <f>K9+L9</f>
        <v>207120</v>
      </c>
      <c r="N9" s="361">
        <v>-3.2678395456689567E-2</v>
      </c>
    </row>
    <row r="10" spans="1:16" x14ac:dyDescent="0.2">
      <c r="A10" s="138" t="s">
        <v>482</v>
      </c>
      <c r="B10" s="136">
        <v>166468</v>
      </c>
      <c r="C10" s="136">
        <v>28066</v>
      </c>
      <c r="D10" s="140">
        <v>194534</v>
      </c>
      <c r="E10" s="137">
        <v>3.1662541254125413E-3</v>
      </c>
      <c r="F10" s="136">
        <v>12376</v>
      </c>
      <c r="G10" s="293">
        <v>1053</v>
      </c>
      <c r="H10" s="294">
        <v>13429</v>
      </c>
      <c r="I10" s="291">
        <f>(H10-H9)/H9</f>
        <v>1.6424462609748714E-2</v>
      </c>
      <c r="J10" s="104"/>
      <c r="K10" s="136">
        <v>178844</v>
      </c>
      <c r="L10" s="136">
        <v>29119</v>
      </c>
      <c r="M10" s="144">
        <f t="shared" ref="M10:M19" si="0">K10+L10</f>
        <v>207963</v>
      </c>
      <c r="N10" s="362">
        <f>(M10-M9)/M9</f>
        <v>4.0701042873696408E-3</v>
      </c>
      <c r="O10" s="321"/>
      <c r="P10" s="321"/>
    </row>
    <row r="11" spans="1:16" x14ac:dyDescent="0.2">
      <c r="A11" s="138" t="s">
        <v>483</v>
      </c>
      <c r="B11" s="136">
        <v>164829</v>
      </c>
      <c r="C11" s="136">
        <v>28493</v>
      </c>
      <c r="D11" s="140">
        <v>193322</v>
      </c>
      <c r="E11" s="137">
        <v>-6.2302733712358768E-3</v>
      </c>
      <c r="F11" s="136">
        <v>12421</v>
      </c>
      <c r="G11" s="293">
        <v>1155</v>
      </c>
      <c r="H11" s="295">
        <v>13576</v>
      </c>
      <c r="I11" s="291">
        <f t="shared" ref="I11:I19" si="1">(H11-H10)/H10</f>
        <v>1.0946459155558865E-2</v>
      </c>
      <c r="J11" s="104"/>
      <c r="K11" s="136">
        <v>177250</v>
      </c>
      <c r="L11" s="136">
        <v>29648</v>
      </c>
      <c r="M11" s="144">
        <f t="shared" si="0"/>
        <v>206898</v>
      </c>
      <c r="N11" s="362">
        <f t="shared" ref="N11:N19" si="2">(M11-M10)/M10</f>
        <v>-5.1211032731784019E-3</v>
      </c>
      <c r="O11" s="321"/>
      <c r="P11" s="321"/>
    </row>
    <row r="12" spans="1:16" x14ac:dyDescent="0.2">
      <c r="A12" s="138" t="s">
        <v>484</v>
      </c>
      <c r="B12" s="136">
        <v>162043</v>
      </c>
      <c r="C12" s="136">
        <v>29105</v>
      </c>
      <c r="D12" s="141">
        <v>191148</v>
      </c>
      <c r="E12" s="137">
        <v>-1.1245486804398878E-2</v>
      </c>
      <c r="F12" s="136">
        <v>12515</v>
      </c>
      <c r="G12" s="136">
        <v>1368</v>
      </c>
      <c r="H12" s="140">
        <v>13883</v>
      </c>
      <c r="I12" s="291">
        <f t="shared" si="1"/>
        <v>2.261343547436653E-2</v>
      </c>
      <c r="J12" s="104"/>
      <c r="K12" s="136">
        <v>174558</v>
      </c>
      <c r="L12" s="136">
        <v>30473</v>
      </c>
      <c r="M12" s="144">
        <f t="shared" si="0"/>
        <v>205031</v>
      </c>
      <c r="N12" s="362">
        <f t="shared" si="2"/>
        <v>-9.0237701669421654E-3</v>
      </c>
      <c r="O12" s="321"/>
      <c r="P12" s="321"/>
    </row>
    <row r="13" spans="1:16" x14ac:dyDescent="0.2">
      <c r="A13" s="138" t="s">
        <v>485</v>
      </c>
      <c r="B13" s="136">
        <v>158654</v>
      </c>
      <c r="C13" s="136">
        <v>30272</v>
      </c>
      <c r="D13" s="140">
        <v>188926</v>
      </c>
      <c r="E13" s="137">
        <v>-1.1624500387134576E-2</v>
      </c>
      <c r="F13" s="136">
        <v>12609</v>
      </c>
      <c r="G13" s="136">
        <v>1470</v>
      </c>
      <c r="H13" s="141">
        <v>14079</v>
      </c>
      <c r="I13" s="291">
        <f t="shared" si="1"/>
        <v>1.4117986026075056E-2</v>
      </c>
      <c r="J13" s="104"/>
      <c r="K13" s="136">
        <v>171263</v>
      </c>
      <c r="L13" s="136">
        <v>31742</v>
      </c>
      <c r="M13" s="144">
        <f t="shared" si="0"/>
        <v>203005</v>
      </c>
      <c r="N13" s="362">
        <f t="shared" si="2"/>
        <v>-9.8814325638561969E-3</v>
      </c>
      <c r="O13" s="321"/>
      <c r="P13" s="321"/>
    </row>
    <row r="14" spans="1:16" x14ac:dyDescent="0.2">
      <c r="A14" s="138" t="s">
        <v>195</v>
      </c>
      <c r="B14" s="136">
        <v>158678</v>
      </c>
      <c r="C14" s="136">
        <v>30507</v>
      </c>
      <c r="D14" s="140">
        <v>189185</v>
      </c>
      <c r="E14" s="137">
        <v>1.3709071276584483E-3</v>
      </c>
      <c r="F14" s="136">
        <v>12953</v>
      </c>
      <c r="G14" s="136">
        <v>1625</v>
      </c>
      <c r="H14" s="140">
        <v>14578</v>
      </c>
      <c r="I14" s="291">
        <f t="shared" si="1"/>
        <v>3.54428581575396E-2</v>
      </c>
      <c r="J14" s="104"/>
      <c r="K14" s="136">
        <v>171631</v>
      </c>
      <c r="L14" s="136">
        <v>32132</v>
      </c>
      <c r="M14" s="144">
        <f t="shared" si="0"/>
        <v>203763</v>
      </c>
      <c r="N14" s="362">
        <f t="shared" si="2"/>
        <v>3.7338981798477871E-3</v>
      </c>
      <c r="O14" s="321"/>
      <c r="P14" s="321"/>
    </row>
    <row r="15" spans="1:16" x14ac:dyDescent="0.2">
      <c r="A15" s="138" t="s">
        <v>196</v>
      </c>
      <c r="B15" s="136">
        <v>155323</v>
      </c>
      <c r="C15" s="136">
        <v>34453</v>
      </c>
      <c r="D15" s="141">
        <v>189776</v>
      </c>
      <c r="E15" s="137">
        <v>3.123926315511272E-3</v>
      </c>
      <c r="F15" s="136">
        <v>13532</v>
      </c>
      <c r="G15" s="136">
        <v>1804</v>
      </c>
      <c r="H15" s="141">
        <v>15336</v>
      </c>
      <c r="I15" s="291">
        <f t="shared" si="1"/>
        <v>5.1996158595143366E-2</v>
      </c>
      <c r="J15" s="104"/>
      <c r="K15" s="136">
        <v>168855</v>
      </c>
      <c r="L15" s="136">
        <v>36257</v>
      </c>
      <c r="M15" s="144">
        <f t="shared" si="0"/>
        <v>205112</v>
      </c>
      <c r="N15" s="362">
        <f t="shared" si="2"/>
        <v>6.620436487487915E-3</v>
      </c>
      <c r="O15" s="321"/>
      <c r="P15" s="321"/>
    </row>
    <row r="16" spans="1:16" x14ac:dyDescent="0.2">
      <c r="A16" s="138" t="s">
        <v>197</v>
      </c>
      <c r="B16" s="136">
        <v>156237</v>
      </c>
      <c r="C16" s="136">
        <v>39805</v>
      </c>
      <c r="D16" s="142">
        <v>196042</v>
      </c>
      <c r="E16" s="137">
        <v>3.3017873703734928E-2</v>
      </c>
      <c r="F16" s="136">
        <v>13788</v>
      </c>
      <c r="G16" s="136">
        <v>2124</v>
      </c>
      <c r="H16" s="142">
        <v>15912</v>
      </c>
      <c r="I16" s="291">
        <f t="shared" si="1"/>
        <v>3.7558685446009391E-2</v>
      </c>
      <c r="J16" s="104"/>
      <c r="K16" s="136">
        <v>170025</v>
      </c>
      <c r="L16" s="136">
        <v>41929</v>
      </c>
      <c r="M16" s="144">
        <f t="shared" si="0"/>
        <v>211954</v>
      </c>
      <c r="N16" s="362">
        <f t="shared" si="2"/>
        <v>3.3357385233433443E-2</v>
      </c>
      <c r="O16" s="321"/>
      <c r="P16" s="321"/>
    </row>
    <row r="17" spans="1:16" x14ac:dyDescent="0.2">
      <c r="A17" s="138" t="s">
        <v>198</v>
      </c>
      <c r="B17" s="136">
        <v>153859</v>
      </c>
      <c r="C17" s="136">
        <v>42836</v>
      </c>
      <c r="D17" s="142">
        <v>196695</v>
      </c>
      <c r="E17" s="137">
        <v>3.3309188847287824E-3</v>
      </c>
      <c r="F17" s="136">
        <v>14078</v>
      </c>
      <c r="G17" s="136">
        <v>2363</v>
      </c>
      <c r="H17" s="142">
        <v>16441</v>
      </c>
      <c r="I17" s="291">
        <f t="shared" si="1"/>
        <v>3.324534942182001E-2</v>
      </c>
      <c r="J17" s="104"/>
      <c r="K17" s="136">
        <v>167937</v>
      </c>
      <c r="L17" s="136">
        <v>45199</v>
      </c>
      <c r="M17" s="144">
        <f t="shared" si="0"/>
        <v>213136</v>
      </c>
      <c r="N17" s="362">
        <f t="shared" si="2"/>
        <v>5.5766817328288211E-3</v>
      </c>
      <c r="O17" s="321"/>
      <c r="P17" s="321"/>
    </row>
    <row r="18" spans="1:16" x14ac:dyDescent="0.2">
      <c r="A18" s="138" t="s">
        <v>199</v>
      </c>
      <c r="B18" s="136">
        <v>153449</v>
      </c>
      <c r="C18" s="136">
        <v>44927</v>
      </c>
      <c r="D18" s="139">
        <v>198376</v>
      </c>
      <c r="E18" s="137">
        <v>8.5462263911131441E-3</v>
      </c>
      <c r="F18" s="136">
        <v>13885</v>
      </c>
      <c r="G18" s="136">
        <v>2723</v>
      </c>
      <c r="H18" s="142">
        <v>16608</v>
      </c>
      <c r="I18" s="291">
        <f t="shared" si="1"/>
        <v>1.0157532996776351E-2</v>
      </c>
      <c r="J18" s="104"/>
      <c r="K18" s="136">
        <v>167360</v>
      </c>
      <c r="L18" s="136">
        <v>47710</v>
      </c>
      <c r="M18" s="144">
        <f t="shared" si="0"/>
        <v>215070</v>
      </c>
      <c r="N18" s="362">
        <f t="shared" si="2"/>
        <v>9.0740184670820515E-3</v>
      </c>
      <c r="O18" s="321"/>
      <c r="P18" s="321"/>
    </row>
    <row r="19" spans="1:16" x14ac:dyDescent="0.2">
      <c r="A19" s="138" t="s">
        <v>569</v>
      </c>
      <c r="B19" s="136">
        <v>155363</v>
      </c>
      <c r="C19" s="136">
        <v>45643</v>
      </c>
      <c r="D19" s="139">
        <f>B19+C19</f>
        <v>201006</v>
      </c>
      <c r="E19" s="137">
        <f>(D19-D18)/D18</f>
        <v>1.3257652135338952E-2</v>
      </c>
      <c r="F19" s="136">
        <v>13691</v>
      </c>
      <c r="G19" s="136">
        <v>3005</v>
      </c>
      <c r="H19" s="142">
        <f>F19+G19</f>
        <v>16696</v>
      </c>
      <c r="I19" s="291">
        <f t="shared" si="1"/>
        <v>5.2986512524084775E-3</v>
      </c>
      <c r="J19" s="104"/>
      <c r="K19" s="136">
        <f>B19+F19</f>
        <v>169054</v>
      </c>
      <c r="L19" s="136">
        <f>C19+G19</f>
        <v>48648</v>
      </c>
      <c r="M19" s="144">
        <f t="shared" si="0"/>
        <v>217702</v>
      </c>
      <c r="N19" s="362">
        <f t="shared" si="2"/>
        <v>1.2237876040358952E-2</v>
      </c>
      <c r="O19" s="321"/>
      <c r="P19" s="321"/>
    </row>
    <row r="20" spans="1:16" x14ac:dyDescent="0.2">
      <c r="A20" s="150" t="s">
        <v>554</v>
      </c>
      <c r="C20" s="257"/>
      <c r="J20" s="104"/>
      <c r="N20" s="11"/>
    </row>
    <row r="21" spans="1:16" x14ac:dyDescent="0.2">
      <c r="A21" s="150" t="s">
        <v>602</v>
      </c>
      <c r="F21" s="119"/>
      <c r="H21" s="153"/>
      <c r="J21" s="104"/>
    </row>
    <row r="22" spans="1:16" ht="22.5" customHeight="1" x14ac:dyDescent="0.2">
      <c r="F22" s="257"/>
      <c r="G22" s="257"/>
      <c r="H22" s="257"/>
      <c r="L22" s="498" t="s">
        <v>533</v>
      </c>
      <c r="M22" s="498"/>
      <c r="N22" s="341">
        <f>(M19-M14)/M14</f>
        <v>6.8407905262486315E-2</v>
      </c>
      <c r="O22" s="321"/>
    </row>
    <row r="23" spans="1:16" ht="22.5" customHeight="1" x14ac:dyDescent="0.2">
      <c r="B23"/>
      <c r="C23" s="154"/>
      <c r="D23"/>
      <c r="E23" s="154"/>
      <c r="F23" s="257"/>
      <c r="G23" s="257"/>
      <c r="H23" s="441"/>
      <c r="L23" s="498" t="s">
        <v>534</v>
      </c>
      <c r="M23" s="498"/>
      <c r="N23" s="341">
        <f>(M19-M9)/M9</f>
        <v>5.1091154886056395E-2</v>
      </c>
      <c r="O23" s="154"/>
    </row>
    <row r="24" spans="1:16" x14ac:dyDescent="0.2">
      <c r="B24"/>
      <c r="C24"/>
      <c r="D24"/>
      <c r="E24"/>
      <c r="H24" s="442"/>
    </row>
    <row r="25" spans="1:16" x14ac:dyDescent="0.2">
      <c r="B25"/>
      <c r="C25"/>
      <c r="D25"/>
      <c r="E25"/>
      <c r="O25" s="154"/>
    </row>
    <row r="27" spans="1:16" x14ac:dyDescent="0.2">
      <c r="E27" s="153"/>
    </row>
  </sheetData>
  <mergeCells count="5">
    <mergeCell ref="B7:E7"/>
    <mergeCell ref="F7:I7"/>
    <mergeCell ref="K7:N7"/>
    <mergeCell ref="L22:M22"/>
    <mergeCell ref="L23:M2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3" tint="0.59999389629810485"/>
    <pageSetUpPr fitToPage="1"/>
  </sheetPr>
  <dimension ref="A1:R182"/>
  <sheetViews>
    <sheetView zoomScale="90" workbookViewId="0">
      <selection activeCell="D58" sqref="D58"/>
    </sheetView>
  </sheetViews>
  <sheetFormatPr baseColWidth="10" defaultColWidth="11.42578125" defaultRowHeight="12.75" x14ac:dyDescent="0.2"/>
  <cols>
    <col min="1" max="1" width="1.28515625" style="69" customWidth="1"/>
    <col min="2" max="2" width="25.140625" style="69" customWidth="1"/>
    <col min="3" max="3" width="31.7109375" style="69" customWidth="1"/>
    <col min="4" max="12" width="14.28515625" style="69" customWidth="1"/>
    <col min="13" max="13" width="15.28515625" style="104" customWidth="1"/>
    <col min="14" max="14" width="15.140625" style="69" customWidth="1"/>
    <col min="15" max="16384" width="11.42578125" style="69"/>
  </cols>
  <sheetData>
    <row r="1" spans="1:13" x14ac:dyDescent="0.2">
      <c r="A1" s="69" t="s">
        <v>464</v>
      </c>
    </row>
    <row r="2" spans="1:13" ht="15.75" x14ac:dyDescent="0.2">
      <c r="B2" s="107" t="s">
        <v>557</v>
      </c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8"/>
    </row>
    <row r="3" spans="1:13" s="99" customFormat="1" ht="15.75" x14ac:dyDescent="0.2">
      <c r="B3" s="100"/>
      <c r="M3" s="105"/>
    </row>
    <row r="4" spans="1:13" s="99" customFormat="1" ht="15.75" x14ac:dyDescent="0.2">
      <c r="B4" s="100"/>
      <c r="M4" s="105"/>
    </row>
    <row r="5" spans="1:13" s="99" customFormat="1" ht="15" x14ac:dyDescent="0.2">
      <c r="B5" s="57" t="s">
        <v>491</v>
      </c>
      <c r="C5" s="69"/>
      <c r="D5" s="69"/>
      <c r="E5" s="69"/>
      <c r="F5" s="69"/>
      <c r="G5" s="69"/>
      <c r="J5" s="69"/>
      <c r="K5" s="69"/>
      <c r="L5" s="69"/>
      <c r="M5" s="104"/>
    </row>
    <row r="6" spans="1:13" s="99" customFormat="1" x14ac:dyDescent="0.2">
      <c r="B6" s="69"/>
      <c r="C6" s="102"/>
      <c r="D6" s="101"/>
      <c r="E6" s="101"/>
      <c r="F6" s="101"/>
      <c r="G6" s="101"/>
      <c r="H6" s="101"/>
      <c r="J6" s="69"/>
      <c r="K6" s="69"/>
      <c r="L6" s="69"/>
      <c r="M6" s="104"/>
    </row>
    <row r="7" spans="1:13" s="99" customFormat="1" x14ac:dyDescent="0.2">
      <c r="B7" s="101"/>
      <c r="C7" s="545" t="s">
        <v>457</v>
      </c>
      <c r="D7" s="545"/>
      <c r="E7" s="545"/>
      <c r="F7" s="545" t="s">
        <v>458</v>
      </c>
      <c r="G7" s="545"/>
      <c r="H7" s="545"/>
      <c r="J7" s="553" t="s">
        <v>460</v>
      </c>
      <c r="K7" s="553"/>
      <c r="L7" s="553"/>
      <c r="M7" s="553"/>
    </row>
    <row r="8" spans="1:13" s="99" customFormat="1" ht="12.75" customHeight="1" x14ac:dyDescent="0.2">
      <c r="B8" s="123" t="s">
        <v>477</v>
      </c>
      <c r="C8" s="121" t="s">
        <v>7</v>
      </c>
      <c r="D8" s="121" t="s">
        <v>1</v>
      </c>
      <c r="E8" s="122" t="s">
        <v>489</v>
      </c>
      <c r="F8" s="121" t="s">
        <v>7</v>
      </c>
      <c r="G8" s="121" t="s">
        <v>1</v>
      </c>
      <c r="H8" s="122" t="s">
        <v>489</v>
      </c>
      <c r="J8" s="121" t="s">
        <v>7</v>
      </c>
      <c r="K8" s="121" t="s">
        <v>1</v>
      </c>
      <c r="L8" s="122" t="s">
        <v>478</v>
      </c>
      <c r="M8" s="155" t="s">
        <v>490</v>
      </c>
    </row>
    <row r="9" spans="1:13" s="99" customFormat="1" x14ac:dyDescent="0.2">
      <c r="B9" s="124" t="s">
        <v>479</v>
      </c>
      <c r="C9" s="178">
        <v>61327</v>
      </c>
      <c r="D9" s="178">
        <v>107981</v>
      </c>
      <c r="E9" s="126">
        <v>169308</v>
      </c>
      <c r="F9" s="178">
        <v>24793</v>
      </c>
      <c r="G9" s="178">
        <v>6040</v>
      </c>
      <c r="H9" s="126">
        <v>30833</v>
      </c>
      <c r="I9" s="105"/>
      <c r="J9" s="178">
        <v>86120</v>
      </c>
      <c r="K9" s="178">
        <v>114021</v>
      </c>
      <c r="L9" s="126">
        <v>200141</v>
      </c>
      <c r="M9" s="156"/>
    </row>
    <row r="10" spans="1:13" s="99" customFormat="1" x14ac:dyDescent="0.2">
      <c r="B10" s="124" t="s">
        <v>480</v>
      </c>
      <c r="C10" s="178">
        <v>62558</v>
      </c>
      <c r="D10" s="178">
        <v>108416</v>
      </c>
      <c r="E10" s="126">
        <v>170974</v>
      </c>
      <c r="F10" s="178">
        <v>23985</v>
      </c>
      <c r="G10" s="178">
        <v>6048</v>
      </c>
      <c r="H10" s="126">
        <v>30033</v>
      </c>
      <c r="I10" s="105"/>
      <c r="J10" s="178">
        <v>86543</v>
      </c>
      <c r="K10" s="178">
        <v>114464</v>
      </c>
      <c r="L10" s="126">
        <v>201007</v>
      </c>
      <c r="M10" s="157">
        <v>4.3269495006020755E-3</v>
      </c>
    </row>
    <row r="11" spans="1:13" s="99" customFormat="1" x14ac:dyDescent="0.2">
      <c r="B11" s="124" t="s">
        <v>481</v>
      </c>
      <c r="C11" s="178">
        <v>62132</v>
      </c>
      <c r="D11" s="178">
        <v>103520</v>
      </c>
      <c r="E11" s="126">
        <v>165652</v>
      </c>
      <c r="F11" s="178">
        <v>22402</v>
      </c>
      <c r="G11" s="178">
        <v>5866</v>
      </c>
      <c r="H11" s="126">
        <v>28268</v>
      </c>
      <c r="I11" s="105"/>
      <c r="J11" s="178">
        <v>84534</v>
      </c>
      <c r="K11" s="178">
        <v>109386</v>
      </c>
      <c r="L11" s="126">
        <v>193920</v>
      </c>
      <c r="M11" s="157">
        <v>-3.5257478595272798E-2</v>
      </c>
    </row>
    <row r="12" spans="1:13" s="99" customFormat="1" x14ac:dyDescent="0.2">
      <c r="B12" s="124" t="s">
        <v>482</v>
      </c>
      <c r="C12" s="178">
        <v>62784</v>
      </c>
      <c r="D12" s="178">
        <v>103684</v>
      </c>
      <c r="E12" s="126">
        <v>166468</v>
      </c>
      <c r="F12" s="178">
        <v>22249</v>
      </c>
      <c r="G12" s="178">
        <v>5817</v>
      </c>
      <c r="H12" s="126">
        <v>28066</v>
      </c>
      <c r="I12" s="105"/>
      <c r="J12" s="178">
        <v>85033</v>
      </c>
      <c r="K12" s="178">
        <v>109501</v>
      </c>
      <c r="L12" s="126">
        <v>194534</v>
      </c>
      <c r="M12" s="157">
        <v>3.1662541254125413E-3</v>
      </c>
    </row>
    <row r="13" spans="1:13" s="99" customFormat="1" x14ac:dyDescent="0.2">
      <c r="B13" s="124" t="s">
        <v>483</v>
      </c>
      <c r="C13" s="178">
        <v>63080</v>
      </c>
      <c r="D13" s="178">
        <v>101749</v>
      </c>
      <c r="E13" s="126">
        <v>164829</v>
      </c>
      <c r="F13" s="178">
        <v>22548</v>
      </c>
      <c r="G13" s="178">
        <v>5945</v>
      </c>
      <c r="H13" s="126">
        <v>28493</v>
      </c>
      <c r="I13" s="105"/>
      <c r="J13" s="178">
        <v>85628</v>
      </c>
      <c r="K13" s="178">
        <v>107694</v>
      </c>
      <c r="L13" s="126">
        <v>193322</v>
      </c>
      <c r="M13" s="157">
        <v>-6.2302733712358768E-3</v>
      </c>
    </row>
    <row r="14" spans="1:13" s="99" customFormat="1" x14ac:dyDescent="0.2">
      <c r="B14" s="124" t="s">
        <v>484</v>
      </c>
      <c r="C14" s="178">
        <v>62480</v>
      </c>
      <c r="D14" s="178">
        <v>99563</v>
      </c>
      <c r="E14" s="126">
        <v>162043</v>
      </c>
      <c r="F14" s="178">
        <v>22842</v>
      </c>
      <c r="G14" s="178">
        <v>6263</v>
      </c>
      <c r="H14" s="126">
        <v>29105</v>
      </c>
      <c r="I14" s="105"/>
      <c r="J14" s="178">
        <v>85322</v>
      </c>
      <c r="K14" s="178">
        <v>105826</v>
      </c>
      <c r="L14" s="126">
        <v>191148</v>
      </c>
      <c r="M14" s="157">
        <v>-1.1245486804398878E-2</v>
      </c>
    </row>
    <row r="15" spans="1:13" s="99" customFormat="1" x14ac:dyDescent="0.2">
      <c r="B15" s="124" t="s">
        <v>485</v>
      </c>
      <c r="C15" s="178">
        <v>61372</v>
      </c>
      <c r="D15" s="178">
        <v>97282</v>
      </c>
      <c r="E15" s="126">
        <v>158654</v>
      </c>
      <c r="F15" s="178">
        <v>23476</v>
      </c>
      <c r="G15" s="178">
        <v>6796</v>
      </c>
      <c r="H15" s="126">
        <v>30272</v>
      </c>
      <c r="I15" s="105"/>
      <c r="J15" s="178">
        <v>84848</v>
      </c>
      <c r="K15" s="178">
        <v>104078</v>
      </c>
      <c r="L15" s="126">
        <v>188926</v>
      </c>
      <c r="M15" s="157">
        <v>-1.1624500387134576E-2</v>
      </c>
    </row>
    <row r="16" spans="1:13" s="99" customFormat="1" x14ac:dyDescent="0.2">
      <c r="B16" s="124" t="s">
        <v>195</v>
      </c>
      <c r="C16" s="178">
        <v>61631</v>
      </c>
      <c r="D16" s="178">
        <v>97047</v>
      </c>
      <c r="E16" s="126">
        <v>158678</v>
      </c>
      <c r="F16" s="178">
        <v>23350</v>
      </c>
      <c r="G16" s="178">
        <v>7157</v>
      </c>
      <c r="H16" s="126">
        <v>30507</v>
      </c>
      <c r="I16" s="105"/>
      <c r="J16" s="178">
        <v>84981</v>
      </c>
      <c r="K16" s="178">
        <v>104204</v>
      </c>
      <c r="L16" s="126">
        <v>189185</v>
      </c>
      <c r="M16" s="157">
        <v>1.3709071276584483E-3</v>
      </c>
    </row>
    <row r="17" spans="2:15" s="99" customFormat="1" x14ac:dyDescent="0.2">
      <c r="B17" s="124" t="s">
        <v>486</v>
      </c>
      <c r="C17" s="178">
        <v>61381</v>
      </c>
      <c r="D17" s="178">
        <v>93942</v>
      </c>
      <c r="E17" s="126">
        <v>155323</v>
      </c>
      <c r="F17" s="178">
        <v>24609</v>
      </c>
      <c r="G17" s="178">
        <v>9844</v>
      </c>
      <c r="H17" s="126">
        <v>34453</v>
      </c>
      <c r="I17" s="105"/>
      <c r="J17" s="178">
        <v>85990</v>
      </c>
      <c r="K17" s="178">
        <v>103786</v>
      </c>
      <c r="L17" s="126">
        <v>189776</v>
      </c>
      <c r="M17" s="157">
        <v>3.123926315511272E-3</v>
      </c>
    </row>
    <row r="18" spans="2:15" s="99" customFormat="1" x14ac:dyDescent="0.2">
      <c r="B18" s="124" t="s">
        <v>197</v>
      </c>
      <c r="C18" s="178">
        <v>61529</v>
      </c>
      <c r="D18" s="178">
        <v>94708</v>
      </c>
      <c r="E18" s="126">
        <v>156237</v>
      </c>
      <c r="F18" s="178">
        <v>25168</v>
      </c>
      <c r="G18" s="178">
        <v>14637</v>
      </c>
      <c r="H18" s="126">
        <v>39805</v>
      </c>
      <c r="I18" s="105"/>
      <c r="J18" s="178">
        <v>86697</v>
      </c>
      <c r="K18" s="178">
        <v>109345</v>
      </c>
      <c r="L18" s="126">
        <v>196042</v>
      </c>
      <c r="M18" s="157">
        <v>3.3017873703734928E-2</v>
      </c>
    </row>
    <row r="19" spans="2:15" s="99" customFormat="1" x14ac:dyDescent="0.2">
      <c r="B19" s="124" t="s">
        <v>198</v>
      </c>
      <c r="C19" s="178">
        <v>60698</v>
      </c>
      <c r="D19" s="178">
        <v>93161</v>
      </c>
      <c r="E19" s="126">
        <v>153859</v>
      </c>
      <c r="F19" s="178">
        <v>26467</v>
      </c>
      <c r="G19" s="178">
        <v>16369</v>
      </c>
      <c r="H19" s="126">
        <v>42836</v>
      </c>
      <c r="I19" s="105"/>
      <c r="J19" s="178">
        <v>87165</v>
      </c>
      <c r="K19" s="178">
        <v>109530</v>
      </c>
      <c r="L19" s="126">
        <v>196695</v>
      </c>
      <c r="M19" s="157">
        <v>3.3309188847287824E-3</v>
      </c>
    </row>
    <row r="20" spans="2:15" s="99" customFormat="1" x14ac:dyDescent="0.2">
      <c r="B20" s="124" t="s">
        <v>199</v>
      </c>
      <c r="C20" s="178">
        <v>60489</v>
      </c>
      <c r="D20" s="178">
        <v>92960</v>
      </c>
      <c r="E20" s="126">
        <v>153449</v>
      </c>
      <c r="F20" s="178">
        <v>27386</v>
      </c>
      <c r="G20" s="178">
        <v>17541</v>
      </c>
      <c r="H20" s="126">
        <v>44927</v>
      </c>
      <c r="I20" s="254"/>
      <c r="J20" s="178">
        <v>87875</v>
      </c>
      <c r="K20" s="178">
        <v>110501</v>
      </c>
      <c r="L20" s="126">
        <v>198376</v>
      </c>
      <c r="M20" s="157">
        <v>8.5462263911131441E-3</v>
      </c>
      <c r="N20" s="103"/>
      <c r="O20" s="103"/>
    </row>
    <row r="21" spans="2:15" s="99" customFormat="1" x14ac:dyDescent="0.2">
      <c r="B21" s="306" t="s">
        <v>569</v>
      </c>
      <c r="C21" s="178">
        <v>60491</v>
      </c>
      <c r="D21" s="178">
        <v>94872</v>
      </c>
      <c r="E21" s="126">
        <v>155363</v>
      </c>
      <c r="F21" s="178">
        <v>27764</v>
      </c>
      <c r="G21" s="178">
        <v>17879</v>
      </c>
      <c r="H21" s="126">
        <v>45643</v>
      </c>
      <c r="I21" s="254"/>
      <c r="J21" s="178">
        <v>88255</v>
      </c>
      <c r="K21" s="178">
        <v>112751</v>
      </c>
      <c r="L21" s="126">
        <v>201006</v>
      </c>
      <c r="M21" s="157">
        <v>1.3257652135338952E-2</v>
      </c>
      <c r="N21" s="103"/>
      <c r="O21" s="103"/>
    </row>
    <row r="22" spans="2:15" s="99" customFormat="1" x14ac:dyDescent="0.2">
      <c r="B22" s="69"/>
      <c r="C22" s="69"/>
      <c r="D22" s="69"/>
      <c r="E22" s="74"/>
      <c r="F22" s="69"/>
      <c r="G22" s="74"/>
      <c r="H22" s="69"/>
      <c r="I22" s="69"/>
      <c r="J22" s="69"/>
      <c r="K22" s="92"/>
      <c r="L22" s="69"/>
      <c r="M22" s="105"/>
    </row>
    <row r="23" spans="2:15" s="99" customFormat="1" x14ac:dyDescent="0.2">
      <c r="B23" s="66" t="s">
        <v>558</v>
      </c>
      <c r="C23" s="67"/>
      <c r="D23" s="67"/>
      <c r="E23" s="67"/>
      <c r="F23" s="67"/>
      <c r="G23" s="67"/>
      <c r="H23" s="67"/>
      <c r="I23" s="67"/>
      <c r="J23" s="67"/>
      <c r="K23" s="67"/>
      <c r="L23" s="69"/>
      <c r="M23" s="105"/>
    </row>
    <row r="24" spans="2:15" s="99" customFormat="1" ht="24.75" customHeight="1" x14ac:dyDescent="0.2">
      <c r="B24" s="552" t="s">
        <v>487</v>
      </c>
      <c r="C24" s="552"/>
      <c r="D24" s="552"/>
      <c r="E24" s="552"/>
      <c r="F24" s="552"/>
      <c r="G24" s="552"/>
      <c r="H24" s="552"/>
      <c r="I24" s="552"/>
      <c r="J24" s="552"/>
      <c r="K24" s="552"/>
      <c r="L24" s="552"/>
      <c r="M24" s="105"/>
    </row>
    <row r="25" spans="2:15" s="99" customFormat="1" x14ac:dyDescent="0.2">
      <c r="B25" s="68" t="s">
        <v>488</v>
      </c>
      <c r="C25" s="67"/>
      <c r="D25" s="67"/>
      <c r="E25" s="67"/>
      <c r="F25" s="67"/>
      <c r="G25" s="67"/>
      <c r="H25" s="67"/>
      <c r="I25" s="67"/>
      <c r="J25" s="67"/>
      <c r="K25" s="67"/>
      <c r="L25" s="69"/>
      <c r="M25" s="105"/>
    </row>
    <row r="26" spans="2:15" x14ac:dyDescent="0.2">
      <c r="B26" s="37"/>
    </row>
    <row r="27" spans="2:15" x14ac:dyDescent="0.2">
      <c r="B27" s="37"/>
    </row>
    <row r="28" spans="2:15" ht="15" x14ac:dyDescent="0.25">
      <c r="B28" s="36" t="s">
        <v>513</v>
      </c>
      <c r="M28" s="69"/>
    </row>
    <row r="29" spans="2:15" x14ac:dyDescent="0.2">
      <c r="I29" s="524" t="s">
        <v>460</v>
      </c>
      <c r="J29" s="525"/>
      <c r="K29" s="525"/>
      <c r="L29" s="506"/>
      <c r="M29" s="69"/>
    </row>
    <row r="30" spans="2:15" x14ac:dyDescent="0.2">
      <c r="D30" s="501" t="s">
        <v>457</v>
      </c>
      <c r="E30" s="501"/>
      <c r="F30" s="501" t="s">
        <v>458</v>
      </c>
      <c r="G30" s="501"/>
      <c r="I30" s="504" t="s">
        <v>571</v>
      </c>
      <c r="J30" s="504" t="s">
        <v>570</v>
      </c>
      <c r="K30" s="554" t="s">
        <v>490</v>
      </c>
      <c r="L30" s="555"/>
      <c r="M30" s="69"/>
      <c r="N30" s="151"/>
    </row>
    <row r="31" spans="2:15" x14ac:dyDescent="0.2">
      <c r="B31" s="70"/>
      <c r="C31" s="70"/>
      <c r="D31" s="305" t="s">
        <v>571</v>
      </c>
      <c r="E31" s="305" t="s">
        <v>570</v>
      </c>
      <c r="F31" s="305" t="s">
        <v>571</v>
      </c>
      <c r="G31" s="326" t="s">
        <v>570</v>
      </c>
      <c r="I31" s="505"/>
      <c r="J31" s="505"/>
      <c r="K31" s="342" t="s">
        <v>522</v>
      </c>
      <c r="L31" s="307" t="s">
        <v>98</v>
      </c>
      <c r="M31" s="69"/>
      <c r="N31" s="151"/>
    </row>
    <row r="32" spans="2:15" x14ac:dyDescent="0.2">
      <c r="B32" s="71" t="s">
        <v>7</v>
      </c>
      <c r="C32" s="72"/>
      <c r="D32" s="73">
        <v>60489</v>
      </c>
      <c r="E32" s="73">
        <v>60491</v>
      </c>
      <c r="F32" s="73">
        <v>27386</v>
      </c>
      <c r="G32" s="73">
        <v>27764</v>
      </c>
      <c r="I32" s="73">
        <v>87875</v>
      </c>
      <c r="J32" s="73">
        <v>88255</v>
      </c>
      <c r="K32" s="343">
        <v>380</v>
      </c>
      <c r="L32" s="350">
        <v>4.3243243243243244E-3</v>
      </c>
      <c r="M32" s="69"/>
      <c r="N32" s="248"/>
      <c r="O32" s="248"/>
    </row>
    <row r="33" spans="2:15" x14ac:dyDescent="0.2">
      <c r="B33" s="71" t="s">
        <v>1</v>
      </c>
      <c r="C33" s="72"/>
      <c r="D33" s="73">
        <v>92960</v>
      </c>
      <c r="E33" s="73">
        <v>94872</v>
      </c>
      <c r="F33" s="73">
        <v>17541</v>
      </c>
      <c r="G33" s="73">
        <v>17879</v>
      </c>
      <c r="I33" s="73">
        <v>110501</v>
      </c>
      <c r="J33" s="73">
        <v>112751</v>
      </c>
      <c r="K33" s="343">
        <v>2250</v>
      </c>
      <c r="L33" s="350">
        <v>2.0361806680482531E-2</v>
      </c>
      <c r="N33" s="248"/>
      <c r="O33" s="248"/>
    </row>
    <row r="34" spans="2:15" x14ac:dyDescent="0.2">
      <c r="B34" s="75" t="s">
        <v>621</v>
      </c>
      <c r="C34" s="75" t="s">
        <v>0</v>
      </c>
      <c r="D34" s="76">
        <v>44315</v>
      </c>
      <c r="E34" s="76">
        <v>45033</v>
      </c>
      <c r="F34" s="76">
        <v>6107</v>
      </c>
      <c r="G34" s="76">
        <v>6312</v>
      </c>
      <c r="I34" s="76">
        <v>50422</v>
      </c>
      <c r="J34" s="76">
        <v>51345</v>
      </c>
      <c r="K34" s="343">
        <v>923</v>
      </c>
      <c r="L34" s="350">
        <v>1.8305501566776409E-2</v>
      </c>
      <c r="N34" s="248"/>
      <c r="O34" s="248"/>
    </row>
    <row r="35" spans="2:15" x14ac:dyDescent="0.2">
      <c r="B35" s="77"/>
      <c r="C35" s="78" t="s">
        <v>14</v>
      </c>
      <c r="D35" s="76">
        <v>42860</v>
      </c>
      <c r="E35" s="76">
        <v>44026</v>
      </c>
      <c r="F35" s="76">
        <v>9160</v>
      </c>
      <c r="G35" s="76">
        <v>9280</v>
      </c>
      <c r="I35" s="76">
        <v>52020</v>
      </c>
      <c r="J35" s="76">
        <v>53306</v>
      </c>
      <c r="K35" s="343">
        <v>1286</v>
      </c>
      <c r="L35" s="350">
        <v>2.4721261053440986E-2</v>
      </c>
      <c r="N35" s="248"/>
      <c r="O35" s="248"/>
    </row>
    <row r="36" spans="2:15" x14ac:dyDescent="0.2">
      <c r="B36" s="77"/>
      <c r="C36" s="78" t="s">
        <v>119</v>
      </c>
      <c r="D36" s="76">
        <v>5667</v>
      </c>
      <c r="E36" s="76">
        <v>5706</v>
      </c>
      <c r="F36" s="76">
        <v>1583</v>
      </c>
      <c r="G36" s="76">
        <v>1708</v>
      </c>
      <c r="I36" s="76">
        <v>7250</v>
      </c>
      <c r="J36" s="76">
        <v>7414</v>
      </c>
      <c r="K36" s="343">
        <v>164</v>
      </c>
      <c r="L36" s="350">
        <v>2.2620689655172412E-2</v>
      </c>
      <c r="N36" s="248"/>
      <c r="O36" s="248"/>
    </row>
    <row r="37" spans="2:15" x14ac:dyDescent="0.2">
      <c r="B37" s="77"/>
      <c r="C37" s="78" t="s">
        <v>459</v>
      </c>
      <c r="D37" s="76">
        <v>118</v>
      </c>
      <c r="E37" s="76">
        <v>107</v>
      </c>
      <c r="F37" s="76">
        <v>691</v>
      </c>
      <c r="G37" s="76">
        <v>579</v>
      </c>
      <c r="I37" s="76">
        <v>809</v>
      </c>
      <c r="J37" s="76">
        <v>686</v>
      </c>
      <c r="K37" s="343">
        <v>-123</v>
      </c>
      <c r="L37" s="350">
        <v>-0.15203955500618047</v>
      </c>
      <c r="N37" s="248"/>
      <c r="O37" s="248"/>
    </row>
    <row r="38" spans="2:15" ht="18.75" customHeight="1" x14ac:dyDescent="0.2">
      <c r="B38" s="529" t="s">
        <v>96</v>
      </c>
      <c r="C38" s="530"/>
      <c r="D38" s="79">
        <v>153449</v>
      </c>
      <c r="E38" s="79">
        <v>155363</v>
      </c>
      <c r="F38" s="79">
        <v>44927</v>
      </c>
      <c r="G38" s="79">
        <v>45643</v>
      </c>
      <c r="I38" s="79">
        <v>198376</v>
      </c>
      <c r="J38" s="79">
        <v>201006</v>
      </c>
      <c r="K38" s="79">
        <v>2630</v>
      </c>
      <c r="L38" s="347">
        <v>1.3257652135339E-2</v>
      </c>
      <c r="N38" s="248"/>
      <c r="O38" s="248"/>
    </row>
    <row r="42" spans="2:15" ht="15" x14ac:dyDescent="0.25">
      <c r="B42" s="36" t="s">
        <v>514</v>
      </c>
    </row>
    <row r="43" spans="2:15" x14ac:dyDescent="0.2">
      <c r="I43" s="501" t="s">
        <v>460</v>
      </c>
      <c r="J43" s="501"/>
      <c r="K43" s="501"/>
      <c r="L43" s="501"/>
      <c r="M43" s="501"/>
      <c r="N43" s="501"/>
    </row>
    <row r="44" spans="2:15" x14ac:dyDescent="0.2">
      <c r="D44" s="501" t="s">
        <v>457</v>
      </c>
      <c r="E44" s="501"/>
      <c r="F44" s="506" t="s">
        <v>458</v>
      </c>
      <c r="G44" s="501"/>
      <c r="I44" s="504" t="s">
        <v>571</v>
      </c>
      <c r="J44" s="504" t="s">
        <v>570</v>
      </c>
      <c r="K44" s="502" t="s">
        <v>490</v>
      </c>
      <c r="L44" s="503"/>
      <c r="M44" s="502" t="s">
        <v>562</v>
      </c>
      <c r="N44" s="503"/>
    </row>
    <row r="45" spans="2:15" x14ac:dyDescent="0.2">
      <c r="D45" s="305" t="s">
        <v>571</v>
      </c>
      <c r="E45" s="305" t="s">
        <v>570</v>
      </c>
      <c r="F45" s="80" t="s">
        <v>571</v>
      </c>
      <c r="G45" s="80" t="s">
        <v>570</v>
      </c>
      <c r="I45" s="505"/>
      <c r="J45" s="505"/>
      <c r="K45" s="342" t="s">
        <v>522</v>
      </c>
      <c r="L45" s="307" t="s">
        <v>98</v>
      </c>
      <c r="M45" s="307" t="s">
        <v>511</v>
      </c>
      <c r="N45" s="307" t="s">
        <v>563</v>
      </c>
    </row>
    <row r="46" spans="2:15" x14ac:dyDescent="0.2">
      <c r="B46" s="536" t="s">
        <v>465</v>
      </c>
      <c r="C46" s="81" t="s">
        <v>466</v>
      </c>
      <c r="D46" s="76">
        <v>30883</v>
      </c>
      <c r="E46" s="308">
        <v>32065</v>
      </c>
      <c r="F46" s="76"/>
      <c r="G46" s="76"/>
      <c r="I46" s="76">
        <v>30883</v>
      </c>
      <c r="J46" s="76">
        <f>E46+G46</f>
        <v>32065</v>
      </c>
      <c r="K46" s="84">
        <f>J46-I46</f>
        <v>1182</v>
      </c>
      <c r="L46" s="345">
        <f>(K46/I46)</f>
        <v>3.8273483793672895E-2</v>
      </c>
      <c r="M46" s="344">
        <f t="shared" ref="M46:M59" si="0">J46/$J$59</f>
        <v>0.15952260131538362</v>
      </c>
      <c r="N46" s="516"/>
    </row>
    <row r="47" spans="2:15" x14ac:dyDescent="0.2">
      <c r="B47" s="536"/>
      <c r="C47" s="81" t="s">
        <v>467</v>
      </c>
      <c r="D47" s="76">
        <v>24057</v>
      </c>
      <c r="E47" s="76">
        <v>23972</v>
      </c>
      <c r="F47" s="76"/>
      <c r="G47" s="76"/>
      <c r="I47" s="76">
        <v>24057</v>
      </c>
      <c r="J47" s="76">
        <f>E47+G47</f>
        <v>23972</v>
      </c>
      <c r="K47" s="84">
        <f t="shared" ref="K47:K59" si="1">J47-I47</f>
        <v>-85</v>
      </c>
      <c r="L47" s="345">
        <f>(K47/I47)</f>
        <v>-3.5332751382134097E-3</v>
      </c>
      <c r="M47" s="344">
        <f t="shared" si="0"/>
        <v>0.11926012158841029</v>
      </c>
      <c r="N47" s="517"/>
    </row>
    <row r="48" spans="2:15" x14ac:dyDescent="0.2">
      <c r="B48" s="537" t="s">
        <v>473</v>
      </c>
      <c r="C48" s="538"/>
      <c r="D48" s="82">
        <f>SUM(D46:D47)</f>
        <v>54940</v>
      </c>
      <c r="E48" s="82">
        <f>SUM(E46:E47)</f>
        <v>56037</v>
      </c>
      <c r="F48" s="82"/>
      <c r="G48" s="82"/>
      <c r="H48" s="33"/>
      <c r="I48" s="82">
        <f t="shared" ref="I48:J48" si="2">SUM(I46:I47)</f>
        <v>54940</v>
      </c>
      <c r="J48" s="82">
        <f t="shared" si="2"/>
        <v>56037</v>
      </c>
      <c r="K48" s="82">
        <f>SUM(K46:K47)</f>
        <v>1097</v>
      </c>
      <c r="L48" s="346">
        <f>(K48/I48)</f>
        <v>1.9967236985802692E-2</v>
      </c>
      <c r="M48" s="351">
        <f t="shared" si="0"/>
        <v>0.27878272290379391</v>
      </c>
      <c r="N48" s="518"/>
    </row>
    <row r="49" spans="2:18" ht="12.75" customHeight="1" x14ac:dyDescent="0.2">
      <c r="B49" s="526" t="s">
        <v>468</v>
      </c>
      <c r="C49" s="120" t="s">
        <v>469</v>
      </c>
      <c r="D49" s="83">
        <v>25998</v>
      </c>
      <c r="E49" s="83">
        <v>26328</v>
      </c>
      <c r="F49" s="83">
        <v>2419</v>
      </c>
      <c r="G49" s="83">
        <v>2533</v>
      </c>
      <c r="I49" s="83">
        <v>28417</v>
      </c>
      <c r="J49" s="83">
        <f t="shared" ref="J49:J59" si="3">E49+G49</f>
        <v>28861</v>
      </c>
      <c r="K49" s="84">
        <f t="shared" si="1"/>
        <v>444</v>
      </c>
      <c r="L49" s="345">
        <f>(K49/I49)</f>
        <v>1.5624450153077384E-2</v>
      </c>
      <c r="M49" s="344">
        <f t="shared" si="0"/>
        <v>0.14358277862352367</v>
      </c>
      <c r="N49" s="344">
        <f t="shared" ref="N49:N55" si="4">J49/$J$55</f>
        <v>0.20104069435350172</v>
      </c>
      <c r="O49" s="151"/>
      <c r="P49" s="248"/>
      <c r="Q49" s="248"/>
    </row>
    <row r="50" spans="2:18" x14ac:dyDescent="0.2">
      <c r="B50" s="526"/>
      <c r="C50" s="120" t="s">
        <v>470</v>
      </c>
      <c r="D50" s="76">
        <v>13189</v>
      </c>
      <c r="E50" s="76">
        <v>13096</v>
      </c>
      <c r="F50" s="76">
        <v>16813</v>
      </c>
      <c r="G50" s="76">
        <v>17478</v>
      </c>
      <c r="I50" s="83">
        <v>30002</v>
      </c>
      <c r="J50" s="83">
        <f t="shared" si="3"/>
        <v>30574</v>
      </c>
      <c r="K50" s="84">
        <f t="shared" si="1"/>
        <v>572</v>
      </c>
      <c r="L50" s="345">
        <f>(K50/I50)</f>
        <v>1.9065395640290646E-2</v>
      </c>
      <c r="M50" s="344">
        <f t="shared" si="0"/>
        <v>0.1521049122911754</v>
      </c>
      <c r="N50" s="344">
        <f t="shared" si="4"/>
        <v>0.21297315370790901</v>
      </c>
      <c r="O50" s="151"/>
      <c r="P50" s="248"/>
      <c r="Q50" s="248"/>
    </row>
    <row r="51" spans="2:18" x14ac:dyDescent="0.2">
      <c r="B51" s="526"/>
      <c r="C51" s="120" t="s">
        <v>471</v>
      </c>
      <c r="D51" s="76">
        <v>849</v>
      </c>
      <c r="E51" s="76">
        <v>881</v>
      </c>
      <c r="F51" s="76">
        <v>1075</v>
      </c>
      <c r="G51" s="76">
        <v>1054</v>
      </c>
      <c r="I51" s="83">
        <v>1924</v>
      </c>
      <c r="J51" s="83">
        <f t="shared" si="3"/>
        <v>1935</v>
      </c>
      <c r="K51" s="84">
        <f t="shared" si="1"/>
        <v>11</v>
      </c>
      <c r="L51" s="345">
        <f t="shared" ref="L51:L59" si="5">(K51/I51)</f>
        <v>5.7172557172557176E-3</v>
      </c>
      <c r="M51" s="344">
        <f t="shared" si="0"/>
        <v>9.6265783110951915E-3</v>
      </c>
      <c r="N51" s="344">
        <f t="shared" si="4"/>
        <v>1.3478872650775296E-2</v>
      </c>
      <c r="O51" s="151"/>
      <c r="P51" s="248"/>
      <c r="Q51" s="248"/>
    </row>
    <row r="52" spans="2:18" x14ac:dyDescent="0.2">
      <c r="B52" s="526"/>
      <c r="C52" s="120" t="s">
        <v>619</v>
      </c>
      <c r="D52" s="76">
        <v>24608</v>
      </c>
      <c r="E52" s="76">
        <v>24639</v>
      </c>
      <c r="F52" s="76">
        <v>19307</v>
      </c>
      <c r="G52" s="76">
        <v>19642</v>
      </c>
      <c r="I52" s="83">
        <v>43915</v>
      </c>
      <c r="J52" s="83">
        <f t="shared" si="3"/>
        <v>44281</v>
      </c>
      <c r="K52" s="84">
        <f t="shared" si="1"/>
        <v>366</v>
      </c>
      <c r="L52" s="345">
        <f t="shared" si="5"/>
        <v>8.3342821359444381E-3</v>
      </c>
      <c r="M52" s="344">
        <f t="shared" si="0"/>
        <v>0.2202969065600032</v>
      </c>
      <c r="N52" s="344">
        <f t="shared" si="4"/>
        <v>0.30845372602014515</v>
      </c>
      <c r="O52" s="151"/>
      <c r="P52" s="248"/>
      <c r="Q52" s="248"/>
    </row>
    <row r="53" spans="2:18" x14ac:dyDescent="0.2">
      <c r="B53" s="526"/>
      <c r="C53" s="120" t="s">
        <v>472</v>
      </c>
      <c r="D53" s="76">
        <v>29568</v>
      </c>
      <c r="E53" s="76">
        <v>30244</v>
      </c>
      <c r="F53" s="76">
        <v>4233</v>
      </c>
      <c r="G53" s="76">
        <v>3804</v>
      </c>
      <c r="I53" s="83">
        <v>33801</v>
      </c>
      <c r="J53" s="83">
        <f t="shared" si="3"/>
        <v>34048</v>
      </c>
      <c r="K53" s="84">
        <f t="shared" si="1"/>
        <v>247</v>
      </c>
      <c r="L53" s="345">
        <f t="shared" si="5"/>
        <v>7.3074761101742554E-3</v>
      </c>
      <c r="M53" s="344">
        <f t="shared" si="0"/>
        <v>0.16938797846830442</v>
      </c>
      <c r="N53" s="344">
        <f t="shared" si="4"/>
        <v>0.23717243204837068</v>
      </c>
      <c r="O53" s="151"/>
      <c r="P53" s="248"/>
      <c r="Q53" s="248"/>
    </row>
    <row r="54" spans="2:18" x14ac:dyDescent="0.2">
      <c r="B54" s="526"/>
      <c r="C54" s="120" t="s">
        <v>620</v>
      </c>
      <c r="D54" s="76">
        <v>2998</v>
      </c>
      <c r="E54" s="76">
        <v>2727</v>
      </c>
      <c r="F54" s="76">
        <v>1080</v>
      </c>
      <c r="G54" s="76">
        <v>1132</v>
      </c>
      <c r="I54" s="83">
        <v>4078</v>
      </c>
      <c r="J54" s="83">
        <f t="shared" si="3"/>
        <v>3859</v>
      </c>
      <c r="K54" s="84">
        <f t="shared" si="1"/>
        <v>-219</v>
      </c>
      <c r="L54" s="345">
        <f t="shared" si="5"/>
        <v>-5.3702795487984303E-2</v>
      </c>
      <c r="M54" s="344">
        <f t="shared" si="0"/>
        <v>1.9198431887605345E-2</v>
      </c>
      <c r="N54" s="344">
        <f t="shared" si="4"/>
        <v>2.6881121219298122E-2</v>
      </c>
      <c r="O54" s="151"/>
      <c r="P54" s="248"/>
      <c r="Q54" s="248"/>
    </row>
    <row r="55" spans="2:18" x14ac:dyDescent="0.2">
      <c r="B55" s="537" t="s">
        <v>474</v>
      </c>
      <c r="C55" s="538"/>
      <c r="D55" s="82">
        <f>SUM(D49:D54)</f>
        <v>97210</v>
      </c>
      <c r="E55" s="82">
        <f t="shared" ref="E55:G55" si="6">SUM(E49:E54)</f>
        <v>97915</v>
      </c>
      <c r="F55" s="82">
        <f t="shared" si="6"/>
        <v>44927</v>
      </c>
      <c r="G55" s="82">
        <f t="shared" si="6"/>
        <v>45643</v>
      </c>
      <c r="I55" s="82">
        <f t="shared" ref="I55" si="7">SUM(I49:I54)</f>
        <v>142137</v>
      </c>
      <c r="J55" s="82">
        <f t="shared" ref="J55" si="8">SUM(J49:J54)</f>
        <v>143558</v>
      </c>
      <c r="K55" s="82">
        <f t="shared" ref="K55" si="9">SUM(K49:K54)</f>
        <v>1421</v>
      </c>
      <c r="L55" s="346">
        <f t="shared" si="5"/>
        <v>9.9973968776602851E-3</v>
      </c>
      <c r="M55" s="351">
        <f t="shared" si="0"/>
        <v>0.71419758614170725</v>
      </c>
      <c r="N55" s="351">
        <f t="shared" si="4"/>
        <v>1</v>
      </c>
    </row>
    <row r="56" spans="2:18" x14ac:dyDescent="0.2">
      <c r="B56" s="536" t="s">
        <v>475</v>
      </c>
      <c r="C56" s="373" t="s">
        <v>512</v>
      </c>
      <c r="D56" s="76">
        <v>623</v>
      </c>
      <c r="E56" s="76">
        <v>472</v>
      </c>
      <c r="F56" s="76"/>
      <c r="G56" s="76"/>
      <c r="I56" s="83">
        <v>623</v>
      </c>
      <c r="J56" s="83">
        <f>E56+G56</f>
        <v>472</v>
      </c>
      <c r="K56" s="84">
        <f>J56-I56</f>
        <v>-151</v>
      </c>
      <c r="L56" s="345">
        <f>(K56/I56)</f>
        <v>-0.24237560192616373</v>
      </c>
      <c r="M56" s="349">
        <f t="shared" si="0"/>
        <v>2.3481886112852353E-3</v>
      </c>
      <c r="N56" s="519"/>
    </row>
    <row r="57" spans="2:18" s="70" customFormat="1" x14ac:dyDescent="0.2">
      <c r="B57" s="536"/>
      <c r="C57" s="81" t="s">
        <v>515</v>
      </c>
      <c r="D57" s="84">
        <v>676</v>
      </c>
      <c r="E57" s="76">
        <v>939</v>
      </c>
      <c r="F57" s="84"/>
      <c r="G57" s="84"/>
      <c r="H57" s="101"/>
      <c r="I57" s="76">
        <v>676</v>
      </c>
      <c r="J57" s="76">
        <f t="shared" si="3"/>
        <v>939</v>
      </c>
      <c r="K57" s="84">
        <f t="shared" si="1"/>
        <v>263</v>
      </c>
      <c r="L57" s="345">
        <f t="shared" si="5"/>
        <v>0.38905325443786981</v>
      </c>
      <c r="M57" s="349">
        <f t="shared" si="0"/>
        <v>4.6715023432136356E-3</v>
      </c>
      <c r="N57" s="520"/>
      <c r="Q57" s="69"/>
      <c r="R57" s="69"/>
    </row>
    <row r="58" spans="2:18" x14ac:dyDescent="0.2">
      <c r="B58" s="539" t="s">
        <v>476</v>
      </c>
      <c r="C58" s="540"/>
      <c r="D58" s="82">
        <f>SUM(D56:D57)</f>
        <v>1299</v>
      </c>
      <c r="E58" s="82">
        <f t="shared" ref="E58:G58" si="10">SUM(E56:E57)</f>
        <v>1411</v>
      </c>
      <c r="F58" s="82">
        <f t="shared" si="10"/>
        <v>0</v>
      </c>
      <c r="G58" s="82">
        <f t="shared" si="10"/>
        <v>0</v>
      </c>
      <c r="I58" s="82">
        <f t="shared" ref="I58:K58" si="11">SUM(I56:I57)</f>
        <v>1299</v>
      </c>
      <c r="J58" s="82">
        <f t="shared" si="11"/>
        <v>1411</v>
      </c>
      <c r="K58" s="82">
        <f t="shared" si="11"/>
        <v>112</v>
      </c>
      <c r="L58" s="346">
        <f t="shared" si="5"/>
        <v>8.6220169361046956E-2</v>
      </c>
      <c r="M58" s="372">
        <f t="shared" si="0"/>
        <v>7.0196909544988709E-3</v>
      </c>
      <c r="N58" s="520"/>
    </row>
    <row r="59" spans="2:18" ht="18" customHeight="1" x14ac:dyDescent="0.2">
      <c r="B59" s="529" t="s">
        <v>96</v>
      </c>
      <c r="C59" s="530"/>
      <c r="D59" s="79">
        <f>D48+D55+D58</f>
        <v>153449</v>
      </c>
      <c r="E59" s="79">
        <f t="shared" ref="E59:G59" si="12">E48+E55+E58</f>
        <v>155363</v>
      </c>
      <c r="F59" s="79">
        <f t="shared" si="12"/>
        <v>44927</v>
      </c>
      <c r="G59" s="79">
        <f t="shared" si="12"/>
        <v>45643</v>
      </c>
      <c r="I59" s="79">
        <v>198376</v>
      </c>
      <c r="J59" s="79">
        <f t="shared" si="3"/>
        <v>201006</v>
      </c>
      <c r="K59" s="79">
        <f t="shared" si="1"/>
        <v>2630</v>
      </c>
      <c r="L59" s="347">
        <f t="shared" si="5"/>
        <v>1.3257652135338952E-2</v>
      </c>
      <c r="M59" s="348">
        <f t="shared" si="0"/>
        <v>1</v>
      </c>
      <c r="N59" s="521"/>
    </row>
    <row r="62" spans="2:18" x14ac:dyDescent="0.2">
      <c r="B62" s="374"/>
      <c r="C62" s="374"/>
    </row>
    <row r="63" spans="2:18" x14ac:dyDescent="0.2">
      <c r="B63" s="374"/>
      <c r="C63" s="374"/>
      <c r="D63" s="541" t="s">
        <v>457</v>
      </c>
      <c r="E63" s="542"/>
      <c r="F63" s="543"/>
      <c r="I63" s="541" t="s">
        <v>458</v>
      </c>
      <c r="J63" s="542"/>
      <c r="K63" s="543"/>
    </row>
    <row r="64" spans="2:18" x14ac:dyDescent="0.2">
      <c r="B64" s="374"/>
      <c r="C64" s="374"/>
      <c r="D64" s="392" t="s">
        <v>571</v>
      </c>
      <c r="E64" s="371" t="s">
        <v>570</v>
      </c>
      <c r="F64" s="393" t="s">
        <v>624</v>
      </c>
      <c r="I64" s="403" t="s">
        <v>571</v>
      </c>
      <c r="J64" s="80" t="s">
        <v>570</v>
      </c>
      <c r="K64" s="393" t="s">
        <v>624</v>
      </c>
    </row>
    <row r="65" spans="2:11" x14ac:dyDescent="0.2">
      <c r="B65" s="559" t="s">
        <v>465</v>
      </c>
      <c r="C65" s="388" t="s">
        <v>466</v>
      </c>
      <c r="D65" s="394">
        <v>30883</v>
      </c>
      <c r="E65" s="308">
        <v>32065</v>
      </c>
      <c r="F65" s="395">
        <f>(E65-D65)/D65</f>
        <v>3.8273483793672895E-2</v>
      </c>
      <c r="I65" s="394"/>
      <c r="J65" s="76"/>
      <c r="K65" s="395"/>
    </row>
    <row r="66" spans="2:11" x14ac:dyDescent="0.2">
      <c r="B66" s="560"/>
      <c r="C66" s="388" t="s">
        <v>467</v>
      </c>
      <c r="D66" s="394">
        <v>24057</v>
      </c>
      <c r="E66" s="76">
        <v>23972</v>
      </c>
      <c r="F66" s="395">
        <f t="shared" ref="F66:F78" si="13">(E66-D66)/D66</f>
        <v>-3.5332751382134097E-3</v>
      </c>
      <c r="I66" s="394"/>
      <c r="J66" s="76"/>
      <c r="K66" s="395"/>
    </row>
    <row r="67" spans="2:11" x14ac:dyDescent="0.2">
      <c r="B67" s="561" t="s">
        <v>473</v>
      </c>
      <c r="C67" s="562"/>
      <c r="D67" s="396">
        <f>SUM(D65:D66)</f>
        <v>54940</v>
      </c>
      <c r="E67" s="82">
        <f>SUM(E65:E66)</f>
        <v>56037</v>
      </c>
      <c r="F67" s="397">
        <f t="shared" si="13"/>
        <v>1.9967236985802692E-2</v>
      </c>
      <c r="I67" s="396"/>
      <c r="J67" s="82"/>
      <c r="K67" s="397"/>
    </row>
    <row r="68" spans="2:11" x14ac:dyDescent="0.2">
      <c r="B68" s="389" t="s">
        <v>468</v>
      </c>
      <c r="C68" s="390" t="s">
        <v>469</v>
      </c>
      <c r="D68" s="398">
        <v>25998</v>
      </c>
      <c r="E68" s="83">
        <v>26328</v>
      </c>
      <c r="F68" s="395">
        <f t="shared" si="13"/>
        <v>1.269328409877683E-2</v>
      </c>
      <c r="I68" s="398">
        <v>2419</v>
      </c>
      <c r="J68" s="83">
        <v>2533</v>
      </c>
      <c r="K68" s="395">
        <f>(J68-I68)/I68</f>
        <v>4.712691194708557E-2</v>
      </c>
    </row>
    <row r="69" spans="2:11" x14ac:dyDescent="0.2">
      <c r="B69" s="389"/>
      <c r="C69" s="390" t="s">
        <v>470</v>
      </c>
      <c r="D69" s="394">
        <v>13189</v>
      </c>
      <c r="E69" s="76">
        <v>13096</v>
      </c>
      <c r="F69" s="395">
        <f t="shared" si="13"/>
        <v>-7.051330654333156E-3</v>
      </c>
      <c r="I69" s="394">
        <v>16813</v>
      </c>
      <c r="J69" s="76">
        <v>17478</v>
      </c>
      <c r="K69" s="395">
        <f t="shared" ref="K69:K78" si="14">(J69-I69)/I69</f>
        <v>3.9552727056444421E-2</v>
      </c>
    </row>
    <row r="70" spans="2:11" x14ac:dyDescent="0.2">
      <c r="B70" s="389"/>
      <c r="C70" s="390" t="s">
        <v>471</v>
      </c>
      <c r="D70" s="394">
        <v>849</v>
      </c>
      <c r="E70" s="76">
        <v>881</v>
      </c>
      <c r="F70" s="395">
        <f t="shared" si="13"/>
        <v>3.7691401648998819E-2</v>
      </c>
      <c r="I70" s="394">
        <v>1075</v>
      </c>
      <c r="J70" s="76">
        <v>1054</v>
      </c>
      <c r="K70" s="395">
        <f t="shared" si="14"/>
        <v>-1.9534883720930232E-2</v>
      </c>
    </row>
    <row r="71" spans="2:11" x14ac:dyDescent="0.2">
      <c r="B71" s="389"/>
      <c r="C71" s="390" t="s">
        <v>619</v>
      </c>
      <c r="D71" s="394">
        <v>24608</v>
      </c>
      <c r="E71" s="76">
        <v>24639</v>
      </c>
      <c r="F71" s="395">
        <f t="shared" si="13"/>
        <v>1.2597529258777634E-3</v>
      </c>
      <c r="I71" s="394">
        <v>19307</v>
      </c>
      <c r="J71" s="76">
        <v>19642</v>
      </c>
      <c r="K71" s="395">
        <f t="shared" si="14"/>
        <v>1.7351219764852127E-2</v>
      </c>
    </row>
    <row r="72" spans="2:11" x14ac:dyDescent="0.2">
      <c r="B72" s="389"/>
      <c r="C72" s="390" t="s">
        <v>472</v>
      </c>
      <c r="D72" s="394">
        <v>29568</v>
      </c>
      <c r="E72" s="76">
        <v>30244</v>
      </c>
      <c r="F72" s="395">
        <f t="shared" si="13"/>
        <v>2.2862554112554112E-2</v>
      </c>
      <c r="I72" s="394">
        <v>4233</v>
      </c>
      <c r="J72" s="76">
        <v>3804</v>
      </c>
      <c r="K72" s="395">
        <f t="shared" si="14"/>
        <v>-0.10134656272147413</v>
      </c>
    </row>
    <row r="73" spans="2:11" x14ac:dyDescent="0.2">
      <c r="B73" s="389"/>
      <c r="C73" s="390" t="s">
        <v>620</v>
      </c>
      <c r="D73" s="394">
        <v>2998</v>
      </c>
      <c r="E73" s="76">
        <v>2727</v>
      </c>
      <c r="F73" s="395">
        <f t="shared" si="13"/>
        <v>-9.0393595730486997E-2</v>
      </c>
      <c r="I73" s="394">
        <v>1080</v>
      </c>
      <c r="J73" s="76">
        <v>1132</v>
      </c>
      <c r="K73" s="395">
        <f t="shared" si="14"/>
        <v>4.8148148148148148E-2</v>
      </c>
    </row>
    <row r="74" spans="2:11" x14ac:dyDescent="0.2">
      <c r="B74" s="537" t="s">
        <v>474</v>
      </c>
      <c r="C74" s="563"/>
      <c r="D74" s="396">
        <f>SUM(D68:D73)</f>
        <v>97210</v>
      </c>
      <c r="E74" s="82">
        <f t="shared" ref="E74" si="15">SUM(E68:E73)</f>
        <v>97915</v>
      </c>
      <c r="F74" s="397">
        <f t="shared" si="13"/>
        <v>7.2523402942084149E-3</v>
      </c>
      <c r="I74" s="396">
        <f t="shared" ref="I74:J74" si="16">SUM(I68:I73)</f>
        <v>44927</v>
      </c>
      <c r="J74" s="82">
        <f t="shared" si="16"/>
        <v>45643</v>
      </c>
      <c r="K74" s="397">
        <f t="shared" si="14"/>
        <v>1.5936964408930041E-2</v>
      </c>
    </row>
    <row r="75" spans="2:11" x14ac:dyDescent="0.2">
      <c r="B75" s="389"/>
      <c r="C75" s="390" t="s">
        <v>512</v>
      </c>
      <c r="D75" s="394">
        <v>623</v>
      </c>
      <c r="E75" s="76">
        <v>472</v>
      </c>
      <c r="F75" s="395">
        <f t="shared" si="13"/>
        <v>-0.24237560192616373</v>
      </c>
      <c r="I75" s="394"/>
      <c r="J75" s="76"/>
      <c r="K75" s="395"/>
    </row>
    <row r="76" spans="2:11" x14ac:dyDescent="0.2">
      <c r="B76" s="391" t="s">
        <v>475</v>
      </c>
      <c r="C76" s="388" t="s">
        <v>515</v>
      </c>
      <c r="D76" s="399">
        <v>676</v>
      </c>
      <c r="E76" s="76">
        <v>939</v>
      </c>
      <c r="F76" s="395">
        <f t="shared" si="13"/>
        <v>0.38905325443786981</v>
      </c>
      <c r="I76" s="399"/>
      <c r="J76" s="84"/>
      <c r="K76" s="395"/>
    </row>
    <row r="77" spans="2:11" x14ac:dyDescent="0.2">
      <c r="B77" s="564" t="s">
        <v>476</v>
      </c>
      <c r="C77" s="565"/>
      <c r="D77" s="396">
        <f>SUM(D75:D76)</f>
        <v>1299</v>
      </c>
      <c r="E77" s="82">
        <f t="shared" ref="E77" si="17">SUM(E75:E76)</f>
        <v>1411</v>
      </c>
      <c r="F77" s="397">
        <f t="shared" si="13"/>
        <v>8.6220169361046956E-2</v>
      </c>
      <c r="I77" s="396">
        <f t="shared" ref="I77:J77" si="18">SUM(I75:I76)</f>
        <v>0</v>
      </c>
      <c r="J77" s="82">
        <f t="shared" si="18"/>
        <v>0</v>
      </c>
      <c r="K77" s="397"/>
    </row>
    <row r="78" spans="2:11" x14ac:dyDescent="0.2">
      <c r="B78" s="529" t="s">
        <v>96</v>
      </c>
      <c r="C78" s="544"/>
      <c r="D78" s="400">
        <f>D67+D74+D77</f>
        <v>153449</v>
      </c>
      <c r="E78" s="401">
        <f t="shared" ref="E78" si="19">E67+E74+E77</f>
        <v>155363</v>
      </c>
      <c r="F78" s="402">
        <f t="shared" si="13"/>
        <v>1.2473199564676211E-2</v>
      </c>
      <c r="I78" s="400">
        <f t="shared" ref="I78:J78" si="20">I67+I74+I77</f>
        <v>44927</v>
      </c>
      <c r="J78" s="401">
        <f t="shared" si="20"/>
        <v>45643</v>
      </c>
      <c r="K78" s="402">
        <f t="shared" si="14"/>
        <v>1.5936964408930041E-2</v>
      </c>
    </row>
    <row r="81" spans="2:13" ht="15" x14ac:dyDescent="0.2">
      <c r="B81" s="57" t="s">
        <v>564</v>
      </c>
    </row>
    <row r="82" spans="2:13" ht="12.75" customHeight="1" x14ac:dyDescent="0.2">
      <c r="I82" s="524" t="s">
        <v>460</v>
      </c>
      <c r="J82" s="525"/>
      <c r="K82" s="525"/>
      <c r="L82" s="525"/>
      <c r="M82" s="506"/>
    </row>
    <row r="83" spans="2:13" ht="12.75" customHeight="1" x14ac:dyDescent="0.2">
      <c r="D83" s="501" t="s">
        <v>457</v>
      </c>
      <c r="E83" s="501"/>
      <c r="F83" s="501" t="s">
        <v>458</v>
      </c>
      <c r="G83" s="501"/>
      <c r="I83" s="504" t="s">
        <v>571</v>
      </c>
      <c r="J83" s="504" t="s">
        <v>570</v>
      </c>
      <c r="K83" s="502" t="s">
        <v>490</v>
      </c>
      <c r="L83" s="503"/>
      <c r="M83" s="522" t="s">
        <v>562</v>
      </c>
    </row>
    <row r="84" spans="2:13" ht="12.75" customHeight="1" x14ac:dyDescent="0.2">
      <c r="D84" s="305" t="s">
        <v>571</v>
      </c>
      <c r="E84" s="307" t="s">
        <v>570</v>
      </c>
      <c r="F84" s="305" t="s">
        <v>571</v>
      </c>
      <c r="G84" s="326" t="s">
        <v>570</v>
      </c>
      <c r="I84" s="505"/>
      <c r="J84" s="505"/>
      <c r="K84" s="342" t="s">
        <v>522</v>
      </c>
      <c r="L84" s="307" t="s">
        <v>98</v>
      </c>
      <c r="M84" s="523"/>
    </row>
    <row r="85" spans="2:13" x14ac:dyDescent="0.2">
      <c r="B85" s="534" t="s">
        <v>110</v>
      </c>
      <c r="C85" s="85" t="s">
        <v>516</v>
      </c>
      <c r="D85" s="83">
        <v>10390</v>
      </c>
      <c r="E85" s="83">
        <v>10829</v>
      </c>
      <c r="F85" s="83"/>
      <c r="G85" s="83"/>
      <c r="I85" s="83">
        <v>10390</v>
      </c>
      <c r="J85" s="83">
        <f>E85+G85</f>
        <v>10829</v>
      </c>
      <c r="K85" s="83">
        <f t="shared" ref="K85:K102" si="21">J85-I85</f>
        <v>439</v>
      </c>
      <c r="L85" s="352">
        <f>K85/I85</f>
        <v>4.225216554379211E-2</v>
      </c>
      <c r="M85" s="352">
        <f>J85/$J$102</f>
        <v>5.3874013711033501E-2</v>
      </c>
    </row>
    <row r="86" spans="2:13" ht="12.75" customHeight="1" x14ac:dyDescent="0.2">
      <c r="B86" s="535"/>
      <c r="C86" s="86" t="s">
        <v>517</v>
      </c>
      <c r="D86" s="83">
        <v>20493</v>
      </c>
      <c r="E86" s="83">
        <v>21236</v>
      </c>
      <c r="F86" s="83"/>
      <c r="G86" s="83"/>
      <c r="I86" s="83">
        <v>20493</v>
      </c>
      <c r="J86" s="83">
        <f>E86+G86</f>
        <v>21236</v>
      </c>
      <c r="K86" s="83">
        <f t="shared" si="21"/>
        <v>743</v>
      </c>
      <c r="L86" s="352">
        <f t="shared" ref="L86:L102" si="22">K86/I86</f>
        <v>3.6256282633094231E-2</v>
      </c>
      <c r="M86" s="352">
        <f>J86/$J$102</f>
        <v>0.10564858760435011</v>
      </c>
    </row>
    <row r="87" spans="2:13" x14ac:dyDescent="0.2">
      <c r="B87" s="87" t="s">
        <v>116</v>
      </c>
      <c r="C87" s="88"/>
      <c r="D87" s="89">
        <v>30883</v>
      </c>
      <c r="E87" s="89">
        <f>SUM((E85:E86))</f>
        <v>32065</v>
      </c>
      <c r="F87" s="89"/>
      <c r="G87" s="89"/>
      <c r="H87" s="151"/>
      <c r="I87" s="89">
        <v>30883</v>
      </c>
      <c r="J87" s="89">
        <f>E87+G87</f>
        <v>32065</v>
      </c>
      <c r="K87" s="89">
        <f t="shared" si="21"/>
        <v>1182</v>
      </c>
      <c r="L87" s="353">
        <f>K87/I87</f>
        <v>3.8273483793672895E-2</v>
      </c>
      <c r="M87" s="353">
        <f t="shared" ref="M87:M102" si="23">J87/$J$102</f>
        <v>0.15952260131538362</v>
      </c>
    </row>
    <row r="88" spans="2:13" ht="15" customHeight="1" x14ac:dyDescent="0.2">
      <c r="B88" s="531" t="s">
        <v>566</v>
      </c>
      <c r="C88" s="85" t="s">
        <v>12</v>
      </c>
      <c r="D88" s="83">
        <v>8785</v>
      </c>
      <c r="E88" s="83">
        <v>8815</v>
      </c>
      <c r="F88" s="83"/>
      <c r="G88" s="83"/>
      <c r="H88" s="151"/>
      <c r="I88" s="83">
        <v>8785</v>
      </c>
      <c r="J88" s="83">
        <f>E88+G88</f>
        <v>8815</v>
      </c>
      <c r="K88" s="83">
        <f t="shared" si="21"/>
        <v>30</v>
      </c>
      <c r="L88" s="352">
        <f t="shared" si="22"/>
        <v>3.4149117814456461E-3</v>
      </c>
      <c r="M88" s="352">
        <f t="shared" si="23"/>
        <v>4.3854412306100314E-2</v>
      </c>
    </row>
    <row r="89" spans="2:13" x14ac:dyDescent="0.2">
      <c r="B89" s="532"/>
      <c r="C89" s="86" t="s">
        <v>10</v>
      </c>
      <c r="D89" s="83">
        <v>10841</v>
      </c>
      <c r="E89" s="83">
        <v>10624</v>
      </c>
      <c r="F89" s="83"/>
      <c r="G89" s="83"/>
      <c r="H89" s="151"/>
      <c r="I89" s="83">
        <v>10841</v>
      </c>
      <c r="J89" s="83">
        <f t="shared" ref="J89:J102" si="24">E89+G89</f>
        <v>10624</v>
      </c>
      <c r="K89" s="83">
        <f t="shared" si="21"/>
        <v>-217</v>
      </c>
      <c r="L89" s="352">
        <f t="shared" si="22"/>
        <v>-2.0016603634351076E-2</v>
      </c>
      <c r="M89" s="352">
        <f t="shared" si="23"/>
        <v>5.2854143657403263E-2</v>
      </c>
    </row>
    <row r="90" spans="2:13" x14ac:dyDescent="0.2">
      <c r="B90" s="533"/>
      <c r="C90" s="86" t="s">
        <v>172</v>
      </c>
      <c r="D90" s="83">
        <v>4431</v>
      </c>
      <c r="E90" s="83">
        <v>4533</v>
      </c>
      <c r="F90" s="83"/>
      <c r="G90" s="83"/>
      <c r="H90" s="151"/>
      <c r="I90" s="83">
        <v>4431</v>
      </c>
      <c r="J90" s="83">
        <f t="shared" ref="J90:J101" si="25">E90+G90</f>
        <v>4533</v>
      </c>
      <c r="K90" s="83">
        <f t="shared" si="21"/>
        <v>102</v>
      </c>
      <c r="L90" s="352">
        <f t="shared" si="22"/>
        <v>2.3019634394041977E-2</v>
      </c>
      <c r="M90" s="352">
        <f t="shared" si="23"/>
        <v>2.2551565624906719E-2</v>
      </c>
    </row>
    <row r="91" spans="2:13" x14ac:dyDescent="0.2">
      <c r="B91" s="87" t="s">
        <v>565</v>
      </c>
      <c r="C91" s="88"/>
      <c r="D91" s="89">
        <v>24057</v>
      </c>
      <c r="E91" s="89">
        <f>SUM(E88:E90)</f>
        <v>23972</v>
      </c>
      <c r="F91" s="89"/>
      <c r="G91" s="89"/>
      <c r="H91" s="151"/>
      <c r="I91" s="89">
        <v>24057</v>
      </c>
      <c r="J91" s="89">
        <f t="shared" si="25"/>
        <v>23972</v>
      </c>
      <c r="K91" s="89">
        <f t="shared" si="21"/>
        <v>-85</v>
      </c>
      <c r="L91" s="353">
        <f t="shared" si="22"/>
        <v>-3.5332751382134097E-3</v>
      </c>
      <c r="M91" s="353">
        <f t="shared" si="23"/>
        <v>0.11926012158841029</v>
      </c>
    </row>
    <row r="92" spans="2:13" x14ac:dyDescent="0.2">
      <c r="B92" s="531" t="s">
        <v>108</v>
      </c>
      <c r="C92" s="85" t="s">
        <v>15</v>
      </c>
      <c r="D92" s="83">
        <v>25998</v>
      </c>
      <c r="E92" s="83">
        <v>26328</v>
      </c>
      <c r="F92" s="83">
        <v>2419</v>
      </c>
      <c r="G92" s="83">
        <v>2533</v>
      </c>
      <c r="H92" s="151"/>
      <c r="I92" s="83">
        <v>28417</v>
      </c>
      <c r="J92" s="83">
        <f t="shared" si="25"/>
        <v>28861</v>
      </c>
      <c r="K92" s="83">
        <f t="shared" si="21"/>
        <v>444</v>
      </c>
      <c r="L92" s="352">
        <f t="shared" si="22"/>
        <v>1.5624450153077384E-2</v>
      </c>
      <c r="M92" s="352">
        <f t="shared" si="23"/>
        <v>0.14358277862352367</v>
      </c>
    </row>
    <row r="93" spans="2:13" x14ac:dyDescent="0.2">
      <c r="B93" s="532"/>
      <c r="C93" s="86" t="s">
        <v>461</v>
      </c>
      <c r="D93" s="83"/>
      <c r="E93" s="83"/>
      <c r="F93" s="83">
        <v>1248</v>
      </c>
      <c r="G93" s="83">
        <v>1263</v>
      </c>
      <c r="H93" s="151"/>
      <c r="I93" s="83">
        <v>1248</v>
      </c>
      <c r="J93" s="83">
        <f t="shared" si="25"/>
        <v>1263</v>
      </c>
      <c r="K93" s="83">
        <f t="shared" si="21"/>
        <v>15</v>
      </c>
      <c r="L93" s="352">
        <f t="shared" si="22"/>
        <v>1.201923076923077E-2</v>
      </c>
      <c r="M93" s="352">
        <f t="shared" si="23"/>
        <v>6.2833945255365512E-3</v>
      </c>
    </row>
    <row r="94" spans="2:13" x14ac:dyDescent="0.2">
      <c r="B94" s="532"/>
      <c r="C94" s="86" t="s">
        <v>100</v>
      </c>
      <c r="D94" s="83">
        <v>13867</v>
      </c>
      <c r="E94" s="83">
        <v>14610</v>
      </c>
      <c r="F94" s="83">
        <v>11136</v>
      </c>
      <c r="G94" s="83">
        <v>11064</v>
      </c>
      <c r="H94" s="151"/>
      <c r="I94" s="83">
        <v>25003</v>
      </c>
      <c r="J94" s="83">
        <f t="shared" si="25"/>
        <v>25674</v>
      </c>
      <c r="K94" s="83">
        <f t="shared" si="21"/>
        <v>671</v>
      </c>
      <c r="L94" s="352">
        <f t="shared" si="22"/>
        <v>2.6836779586449627E-2</v>
      </c>
      <c r="M94" s="352">
        <f t="shared" si="23"/>
        <v>0.12772753052147698</v>
      </c>
    </row>
    <row r="95" spans="2:13" x14ac:dyDescent="0.2">
      <c r="B95" s="532"/>
      <c r="C95" s="86" t="s">
        <v>462</v>
      </c>
      <c r="D95" s="83"/>
      <c r="E95" s="83"/>
      <c r="F95" s="83">
        <v>3555</v>
      </c>
      <c r="G95" s="83">
        <v>3690</v>
      </c>
      <c r="H95" s="151"/>
      <c r="I95" s="83">
        <v>3555</v>
      </c>
      <c r="J95" s="83">
        <f t="shared" si="25"/>
        <v>3690</v>
      </c>
      <c r="K95" s="83">
        <f t="shared" si="21"/>
        <v>135</v>
      </c>
      <c r="L95" s="352">
        <f t="shared" si="22"/>
        <v>3.7974683544303799E-2</v>
      </c>
      <c r="M95" s="352">
        <f t="shared" si="23"/>
        <v>1.835766096534432E-2</v>
      </c>
    </row>
    <row r="96" spans="2:13" x14ac:dyDescent="0.2">
      <c r="B96" s="533"/>
      <c r="C96" s="86" t="s">
        <v>6</v>
      </c>
      <c r="D96" s="83">
        <v>42808</v>
      </c>
      <c r="E96" s="83">
        <v>43023</v>
      </c>
      <c r="F96" s="83">
        <v>11259</v>
      </c>
      <c r="G96" s="83">
        <v>11277</v>
      </c>
      <c r="H96" s="151"/>
      <c r="I96" s="83">
        <v>54067</v>
      </c>
      <c r="J96" s="83">
        <f t="shared" si="25"/>
        <v>54300</v>
      </c>
      <c r="K96" s="83">
        <f t="shared" si="21"/>
        <v>233</v>
      </c>
      <c r="L96" s="352">
        <f t="shared" si="22"/>
        <v>4.3094678824421549E-3</v>
      </c>
      <c r="M96" s="352">
        <f t="shared" si="23"/>
        <v>0.27014118981522939</v>
      </c>
    </row>
    <row r="97" spans="2:17" x14ac:dyDescent="0.2">
      <c r="B97" s="87" t="s">
        <v>118</v>
      </c>
      <c r="C97" s="88"/>
      <c r="D97" s="89">
        <v>82673</v>
      </c>
      <c r="E97" s="89">
        <f>SUM(E92:E96)</f>
        <v>83961</v>
      </c>
      <c r="F97" s="89">
        <v>29617</v>
      </c>
      <c r="G97" s="89">
        <v>29827</v>
      </c>
      <c r="H97" s="151"/>
      <c r="I97" s="89">
        <v>112290</v>
      </c>
      <c r="J97" s="89">
        <f t="shared" si="25"/>
        <v>113788</v>
      </c>
      <c r="K97" s="89">
        <f t="shared" si="21"/>
        <v>1498</v>
      </c>
      <c r="L97" s="353">
        <f t="shared" si="22"/>
        <v>1.334045774334313E-2</v>
      </c>
      <c r="M97" s="353">
        <f t="shared" si="23"/>
        <v>0.56609255445111095</v>
      </c>
    </row>
    <row r="98" spans="2:17" x14ac:dyDescent="0.2">
      <c r="B98" s="531" t="s">
        <v>40</v>
      </c>
      <c r="C98" s="85" t="s">
        <v>99</v>
      </c>
      <c r="D98" s="83">
        <v>15213</v>
      </c>
      <c r="E98" s="83">
        <v>14893</v>
      </c>
      <c r="F98" s="83">
        <v>12995</v>
      </c>
      <c r="G98" s="83">
        <v>13821</v>
      </c>
      <c r="H98" s="151"/>
      <c r="I98" s="83">
        <v>28208</v>
      </c>
      <c r="J98" s="83">
        <f t="shared" si="25"/>
        <v>28714</v>
      </c>
      <c r="K98" s="83">
        <f t="shared" si="21"/>
        <v>506</v>
      </c>
      <c r="L98" s="352">
        <f t="shared" si="22"/>
        <v>1.7938173567782191E-2</v>
      </c>
      <c r="M98" s="352">
        <f t="shared" si="23"/>
        <v>0.14285145717043271</v>
      </c>
    </row>
    <row r="99" spans="2:17" x14ac:dyDescent="0.2">
      <c r="B99" s="533"/>
      <c r="C99" s="86" t="s">
        <v>148</v>
      </c>
      <c r="D99" s="83">
        <v>623</v>
      </c>
      <c r="E99" s="83">
        <v>472</v>
      </c>
      <c r="F99" s="83"/>
      <c r="G99" s="83"/>
      <c r="H99" s="151"/>
      <c r="I99" s="83">
        <v>623</v>
      </c>
      <c r="J99" s="83">
        <f t="shared" si="25"/>
        <v>472</v>
      </c>
      <c r="K99" s="83">
        <f t="shared" si="21"/>
        <v>-151</v>
      </c>
      <c r="L99" s="352">
        <f t="shared" si="22"/>
        <v>-0.24237560192616373</v>
      </c>
      <c r="M99" s="352">
        <f t="shared" si="23"/>
        <v>2.3481886112852353E-3</v>
      </c>
    </row>
    <row r="100" spans="2:17" x14ac:dyDescent="0.2">
      <c r="B100" s="87" t="s">
        <v>102</v>
      </c>
      <c r="C100" s="88"/>
      <c r="D100" s="89">
        <v>15836</v>
      </c>
      <c r="E100" s="89">
        <f>SUM(E98:E99)</f>
        <v>15365</v>
      </c>
      <c r="F100" s="89">
        <v>12995</v>
      </c>
      <c r="G100" s="89">
        <v>13821</v>
      </c>
      <c r="H100" s="151"/>
      <c r="I100" s="89">
        <v>28831</v>
      </c>
      <c r="J100" s="89">
        <f t="shared" si="25"/>
        <v>29186</v>
      </c>
      <c r="K100" s="89">
        <f t="shared" si="21"/>
        <v>355</v>
      </c>
      <c r="L100" s="353">
        <f t="shared" si="22"/>
        <v>1.2313135167007735E-2</v>
      </c>
      <c r="M100" s="353">
        <f t="shared" si="23"/>
        <v>0.14519964578171796</v>
      </c>
      <c r="N100" s="74"/>
      <c r="O100" s="74"/>
      <c r="P100" s="74"/>
    </row>
    <row r="101" spans="2:17" x14ac:dyDescent="0.2">
      <c r="B101" s="527" t="s">
        <v>518</v>
      </c>
      <c r="C101" s="528"/>
      <c r="D101" s="90"/>
      <c r="E101" s="90"/>
      <c r="F101" s="90">
        <v>2315</v>
      </c>
      <c r="G101" s="90">
        <v>1995</v>
      </c>
      <c r="H101" s="151"/>
      <c r="I101" s="90">
        <v>2315</v>
      </c>
      <c r="J101" s="90">
        <f t="shared" si="25"/>
        <v>1995</v>
      </c>
      <c r="K101" s="90">
        <f t="shared" si="21"/>
        <v>-320</v>
      </c>
      <c r="L101" s="352">
        <f t="shared" si="22"/>
        <v>-0.13822894168466524</v>
      </c>
      <c r="M101" s="352">
        <f t="shared" si="23"/>
        <v>9.9250768633772132E-3</v>
      </c>
    </row>
    <row r="102" spans="2:17" s="70" customFormat="1" ht="18.75" customHeight="1" x14ac:dyDescent="0.2">
      <c r="B102" s="529" t="s">
        <v>96</v>
      </c>
      <c r="C102" s="544"/>
      <c r="D102" s="91">
        <v>153449</v>
      </c>
      <c r="E102" s="91">
        <v>155363</v>
      </c>
      <c r="F102" s="91">
        <v>44927</v>
      </c>
      <c r="G102" s="91">
        <v>45643</v>
      </c>
      <c r="H102" s="151"/>
      <c r="I102" s="91">
        <v>198376</v>
      </c>
      <c r="J102" s="91">
        <f t="shared" si="24"/>
        <v>201006</v>
      </c>
      <c r="K102" s="91">
        <f t="shared" si="21"/>
        <v>2630</v>
      </c>
      <c r="L102" s="354">
        <f t="shared" si="22"/>
        <v>1.3257652135338952E-2</v>
      </c>
      <c r="M102" s="354">
        <f t="shared" si="23"/>
        <v>1</v>
      </c>
    </row>
    <row r="106" spans="2:17" ht="15" x14ac:dyDescent="0.2">
      <c r="B106" s="57"/>
    </row>
    <row r="107" spans="2:17" x14ac:dyDescent="0.2">
      <c r="C107" s="557" t="s">
        <v>457</v>
      </c>
      <c r="D107" s="558"/>
      <c r="E107" s="558"/>
      <c r="F107" s="558"/>
      <c r="H107" s="557" t="s">
        <v>458</v>
      </c>
      <c r="I107" s="558"/>
      <c r="J107" s="558"/>
      <c r="K107" s="558"/>
      <c r="M107" s="556" t="s">
        <v>460</v>
      </c>
      <c r="N107" s="507"/>
      <c r="O107" s="507"/>
      <c r="P107" s="507"/>
      <c r="Q107" s="428"/>
    </row>
    <row r="108" spans="2:17" x14ac:dyDescent="0.2">
      <c r="B108" s="546" t="s">
        <v>259</v>
      </c>
      <c r="C108" s="548" t="s">
        <v>571</v>
      </c>
      <c r="D108" s="550" t="s">
        <v>570</v>
      </c>
      <c r="E108" s="509" t="s">
        <v>628</v>
      </c>
      <c r="F108" s="510"/>
      <c r="H108" s="507" t="s">
        <v>571</v>
      </c>
      <c r="I108" s="507" t="s">
        <v>570</v>
      </c>
      <c r="J108" s="509" t="s">
        <v>628</v>
      </c>
      <c r="K108" s="510"/>
      <c r="M108" s="507" t="s">
        <v>571</v>
      </c>
      <c r="N108" s="507" t="s">
        <v>570</v>
      </c>
      <c r="O108" s="509" t="s">
        <v>628</v>
      </c>
      <c r="P108" s="510"/>
    </row>
    <row r="109" spans="2:17" x14ac:dyDescent="0.2">
      <c r="B109" s="547"/>
      <c r="C109" s="549"/>
      <c r="D109" s="551"/>
      <c r="E109" s="413" t="s">
        <v>522</v>
      </c>
      <c r="F109" s="413" t="s">
        <v>98</v>
      </c>
      <c r="H109" s="508"/>
      <c r="I109" s="508"/>
      <c r="J109" s="413" t="s">
        <v>522</v>
      </c>
      <c r="K109" s="413" t="s">
        <v>98</v>
      </c>
      <c r="M109" s="508"/>
      <c r="N109" s="508"/>
      <c r="O109" s="413" t="s">
        <v>522</v>
      </c>
      <c r="P109" s="413" t="s">
        <v>98</v>
      </c>
    </row>
    <row r="110" spans="2:17" x14ac:dyDescent="0.2">
      <c r="B110" s="414" t="s">
        <v>138</v>
      </c>
      <c r="C110" s="415">
        <v>10390</v>
      </c>
      <c r="D110" s="415">
        <v>10829</v>
      </c>
      <c r="E110" s="416">
        <f t="shared" ref="E110:E125" si="26">D110-C110</f>
        <v>439</v>
      </c>
      <c r="F110" s="417">
        <f>E110/C110</f>
        <v>4.225216554379211E-2</v>
      </c>
      <c r="H110" s="416"/>
      <c r="I110" s="416"/>
      <c r="J110" s="416"/>
      <c r="K110" s="417"/>
      <c r="M110" s="416">
        <f>H110+C110</f>
        <v>10390</v>
      </c>
      <c r="N110" s="416">
        <f>I110+D110</f>
        <v>10829</v>
      </c>
      <c r="O110" s="416">
        <f>N110-M110</f>
        <v>439</v>
      </c>
      <c r="P110" s="417">
        <f t="shared" ref="P110:P112" si="27">O110/M110</f>
        <v>4.225216554379211E-2</v>
      </c>
    </row>
    <row r="111" spans="2:17" x14ac:dyDescent="0.2">
      <c r="B111" s="414" t="s">
        <v>139</v>
      </c>
      <c r="C111" s="415">
        <v>20493</v>
      </c>
      <c r="D111" s="415">
        <v>21236</v>
      </c>
      <c r="E111" s="416">
        <f t="shared" si="26"/>
        <v>743</v>
      </c>
      <c r="F111" s="417">
        <f t="shared" ref="F111:F125" si="28">E111/C111</f>
        <v>3.6256282633094231E-2</v>
      </c>
      <c r="H111" s="416"/>
      <c r="I111" s="416"/>
      <c r="J111" s="416"/>
      <c r="K111" s="417"/>
      <c r="M111" s="416">
        <f t="shared" ref="M111:M125" si="29">H111+C111</f>
        <v>20493</v>
      </c>
      <c r="N111" s="416">
        <f t="shared" ref="N111:N125" si="30">I111+D111</f>
        <v>21236</v>
      </c>
      <c r="O111" s="416">
        <f t="shared" ref="O111:O112" si="31">N111-M111</f>
        <v>743</v>
      </c>
      <c r="P111" s="417">
        <f t="shared" si="27"/>
        <v>3.6256282633094231E-2</v>
      </c>
    </row>
    <row r="112" spans="2:17" x14ac:dyDescent="0.2">
      <c r="B112" s="414" t="s">
        <v>575</v>
      </c>
      <c r="C112" s="415">
        <v>284</v>
      </c>
      <c r="D112" s="415">
        <v>314</v>
      </c>
      <c r="E112" s="416">
        <f t="shared" si="26"/>
        <v>30</v>
      </c>
      <c r="F112" s="417">
        <f t="shared" si="28"/>
        <v>0.10563380281690141</v>
      </c>
      <c r="H112" s="416"/>
      <c r="I112" s="416"/>
      <c r="J112" s="416"/>
      <c r="K112" s="417"/>
      <c r="M112" s="416">
        <f t="shared" si="29"/>
        <v>284</v>
      </c>
      <c r="N112" s="416">
        <f t="shared" si="30"/>
        <v>314</v>
      </c>
      <c r="O112" s="416">
        <f t="shared" si="31"/>
        <v>30</v>
      </c>
      <c r="P112" s="417">
        <f t="shared" si="27"/>
        <v>0.10563380281690141</v>
      </c>
    </row>
    <row r="113" spans="2:16" x14ac:dyDescent="0.2">
      <c r="B113" s="414" t="s">
        <v>579</v>
      </c>
      <c r="C113" s="415">
        <v>13583</v>
      </c>
      <c r="D113" s="415">
        <v>14296</v>
      </c>
      <c r="E113" s="416">
        <f t="shared" si="26"/>
        <v>713</v>
      </c>
      <c r="F113" s="417">
        <f t="shared" si="28"/>
        <v>5.249208569535449E-2</v>
      </c>
      <c r="H113" s="416">
        <v>11136</v>
      </c>
      <c r="I113" s="416">
        <v>11064</v>
      </c>
      <c r="J113" s="416">
        <f>I113-H113</f>
        <v>-72</v>
      </c>
      <c r="K113" s="417">
        <f t="shared" ref="K113:K124" si="32">J113/H113</f>
        <v>-6.4655172413793103E-3</v>
      </c>
      <c r="M113" s="416">
        <f t="shared" si="29"/>
        <v>24719</v>
      </c>
      <c r="N113" s="416">
        <f t="shared" si="30"/>
        <v>25360</v>
      </c>
      <c r="O113" s="416">
        <f>N113-M113</f>
        <v>641</v>
      </c>
      <c r="P113" s="417">
        <f t="shared" ref="P113:P124" si="33">O113/M113</f>
        <v>2.5931469719648853E-2</v>
      </c>
    </row>
    <row r="114" spans="2:16" ht="12.75" customHeight="1" x14ac:dyDescent="0.2">
      <c r="B114" s="414" t="s">
        <v>630</v>
      </c>
      <c r="C114" s="415">
        <v>8785</v>
      </c>
      <c r="D114" s="415">
        <v>8815</v>
      </c>
      <c r="E114" s="416">
        <f t="shared" si="26"/>
        <v>30</v>
      </c>
      <c r="F114" s="417">
        <f t="shared" si="28"/>
        <v>3.4149117814456461E-3</v>
      </c>
      <c r="H114" s="416"/>
      <c r="I114" s="416"/>
      <c r="J114" s="416"/>
      <c r="K114" s="417"/>
      <c r="M114" s="416">
        <f t="shared" si="29"/>
        <v>8785</v>
      </c>
      <c r="N114" s="416">
        <f t="shared" si="30"/>
        <v>8815</v>
      </c>
      <c r="O114" s="416">
        <f t="shared" ref="O114:O124" si="34">N114-M114</f>
        <v>30</v>
      </c>
      <c r="P114" s="417">
        <f t="shared" si="33"/>
        <v>3.4149117814456461E-3</v>
      </c>
    </row>
    <row r="115" spans="2:16" x14ac:dyDescent="0.2">
      <c r="B115" s="414" t="s">
        <v>172</v>
      </c>
      <c r="C115" s="415">
        <v>4431</v>
      </c>
      <c r="D115" s="415">
        <v>4533</v>
      </c>
      <c r="E115" s="416">
        <f t="shared" si="26"/>
        <v>102</v>
      </c>
      <c r="F115" s="417">
        <f t="shared" si="28"/>
        <v>2.3019634394041977E-2</v>
      </c>
      <c r="H115" s="416"/>
      <c r="I115" s="416"/>
      <c r="J115" s="416"/>
      <c r="K115" s="417"/>
      <c r="M115" s="416">
        <f t="shared" si="29"/>
        <v>4431</v>
      </c>
      <c r="N115" s="416">
        <f t="shared" si="30"/>
        <v>4533</v>
      </c>
      <c r="O115" s="416">
        <f t="shared" si="34"/>
        <v>102</v>
      </c>
      <c r="P115" s="417">
        <f t="shared" si="33"/>
        <v>2.3019634394041977E-2</v>
      </c>
    </row>
    <row r="116" spans="2:16" ht="12.75" customHeight="1" x14ac:dyDescent="0.2">
      <c r="B116" s="430" t="s">
        <v>10</v>
      </c>
      <c r="C116" s="431">
        <v>10841</v>
      </c>
      <c r="D116" s="431">
        <v>10624</v>
      </c>
      <c r="E116" s="432">
        <f t="shared" si="26"/>
        <v>-217</v>
      </c>
      <c r="F116" s="424">
        <f t="shared" si="28"/>
        <v>-2.0016603634351076E-2</v>
      </c>
      <c r="G116" s="433"/>
      <c r="H116" s="432"/>
      <c r="I116" s="432"/>
      <c r="J116" s="432"/>
      <c r="K116" s="424"/>
      <c r="L116" s="433"/>
      <c r="M116" s="432">
        <f t="shared" si="29"/>
        <v>10841</v>
      </c>
      <c r="N116" s="432">
        <f t="shared" si="30"/>
        <v>10624</v>
      </c>
      <c r="O116" s="432">
        <f t="shared" si="34"/>
        <v>-217</v>
      </c>
      <c r="P116" s="424">
        <f t="shared" si="33"/>
        <v>-2.0016603634351076E-2</v>
      </c>
    </row>
    <row r="117" spans="2:16" x14ac:dyDescent="0.2">
      <c r="B117" s="430" t="s">
        <v>15</v>
      </c>
      <c r="C117" s="431">
        <v>25998</v>
      </c>
      <c r="D117" s="431">
        <v>26328</v>
      </c>
      <c r="E117" s="432">
        <f t="shared" si="26"/>
        <v>330</v>
      </c>
      <c r="F117" s="424">
        <f t="shared" si="28"/>
        <v>1.269328409877683E-2</v>
      </c>
      <c r="G117" s="433"/>
      <c r="H117" s="432">
        <v>2419</v>
      </c>
      <c r="I117" s="432">
        <v>2533</v>
      </c>
      <c r="J117" s="432">
        <f t="shared" ref="J117:J124" si="35">I117-H117</f>
        <v>114</v>
      </c>
      <c r="K117" s="424">
        <f t="shared" si="32"/>
        <v>4.712691194708557E-2</v>
      </c>
      <c r="L117" s="433"/>
      <c r="M117" s="432">
        <f t="shared" si="29"/>
        <v>28417</v>
      </c>
      <c r="N117" s="432">
        <f t="shared" si="30"/>
        <v>28861</v>
      </c>
      <c r="O117" s="432">
        <f t="shared" si="34"/>
        <v>444</v>
      </c>
      <c r="P117" s="424">
        <f t="shared" si="33"/>
        <v>1.5624450153077384E-2</v>
      </c>
    </row>
    <row r="118" spans="2:16" ht="12.75" customHeight="1" x14ac:dyDescent="0.2">
      <c r="B118" s="430" t="s">
        <v>6</v>
      </c>
      <c r="C118" s="431">
        <v>42808</v>
      </c>
      <c r="D118" s="431">
        <v>43023</v>
      </c>
      <c r="E118" s="432">
        <f t="shared" si="26"/>
        <v>215</v>
      </c>
      <c r="F118" s="424">
        <f t="shared" si="28"/>
        <v>5.0224257148196597E-3</v>
      </c>
      <c r="G118" s="433"/>
      <c r="H118" s="432">
        <v>11259</v>
      </c>
      <c r="I118" s="432">
        <v>11277</v>
      </c>
      <c r="J118" s="432">
        <f t="shared" si="35"/>
        <v>18</v>
      </c>
      <c r="K118" s="424">
        <f t="shared" si="32"/>
        <v>1.5987210231814548E-3</v>
      </c>
      <c r="L118" s="433"/>
      <c r="M118" s="432">
        <f t="shared" si="29"/>
        <v>54067</v>
      </c>
      <c r="N118" s="432">
        <f t="shared" si="30"/>
        <v>54300</v>
      </c>
      <c r="O118" s="432">
        <f t="shared" si="34"/>
        <v>233</v>
      </c>
      <c r="P118" s="424">
        <f t="shared" si="33"/>
        <v>4.3094678824421549E-3</v>
      </c>
    </row>
    <row r="119" spans="2:16" x14ac:dyDescent="0.2">
      <c r="B119" s="430" t="s">
        <v>589</v>
      </c>
      <c r="C119" s="431">
        <v>124</v>
      </c>
      <c r="D119" s="431">
        <v>122</v>
      </c>
      <c r="E119" s="432">
        <f t="shared" si="26"/>
        <v>-2</v>
      </c>
      <c r="F119" s="424">
        <f t="shared" si="28"/>
        <v>-1.6129032258064516E-2</v>
      </c>
      <c r="G119" s="433"/>
      <c r="H119" s="432"/>
      <c r="I119" s="432"/>
      <c r="J119" s="432"/>
      <c r="K119" s="424"/>
      <c r="L119" s="433"/>
      <c r="M119" s="432">
        <f t="shared" si="29"/>
        <v>124</v>
      </c>
      <c r="N119" s="432">
        <f t="shared" si="30"/>
        <v>122</v>
      </c>
      <c r="O119" s="432">
        <f t="shared" si="34"/>
        <v>-2</v>
      </c>
      <c r="P119" s="424">
        <f t="shared" si="33"/>
        <v>-1.6129032258064516E-2</v>
      </c>
    </row>
    <row r="120" spans="2:16" x14ac:dyDescent="0.2">
      <c r="B120" s="430" t="s">
        <v>264</v>
      </c>
      <c r="C120" s="431">
        <v>15089</v>
      </c>
      <c r="D120" s="431">
        <v>14771</v>
      </c>
      <c r="E120" s="432">
        <f t="shared" si="26"/>
        <v>-318</v>
      </c>
      <c r="F120" s="424">
        <f t="shared" si="28"/>
        <v>-2.1074955265425143E-2</v>
      </c>
      <c r="G120" s="433"/>
      <c r="H120" s="432">
        <v>12995</v>
      </c>
      <c r="I120" s="432">
        <v>13821</v>
      </c>
      <c r="J120" s="432">
        <f t="shared" si="35"/>
        <v>826</v>
      </c>
      <c r="K120" s="424">
        <f t="shared" si="32"/>
        <v>6.356290881108119E-2</v>
      </c>
      <c r="L120" s="433"/>
      <c r="M120" s="432">
        <f t="shared" si="29"/>
        <v>28084</v>
      </c>
      <c r="N120" s="432">
        <f t="shared" si="30"/>
        <v>28592</v>
      </c>
      <c r="O120" s="432">
        <f t="shared" si="34"/>
        <v>508</v>
      </c>
      <c r="P120" s="424">
        <f t="shared" si="33"/>
        <v>1.8088591368750889E-2</v>
      </c>
    </row>
    <row r="121" spans="2:16" x14ac:dyDescent="0.2">
      <c r="B121" s="430" t="s">
        <v>148</v>
      </c>
      <c r="C121" s="431">
        <v>623</v>
      </c>
      <c r="D121" s="431">
        <v>472</v>
      </c>
      <c r="E121" s="432">
        <f t="shared" si="26"/>
        <v>-151</v>
      </c>
      <c r="F121" s="424">
        <f t="shared" si="28"/>
        <v>-0.24237560192616373</v>
      </c>
      <c r="G121" s="433"/>
      <c r="H121" s="432"/>
      <c r="I121" s="432"/>
      <c r="J121" s="432"/>
      <c r="K121" s="424"/>
      <c r="L121" s="433"/>
      <c r="M121" s="432">
        <f t="shared" si="29"/>
        <v>623</v>
      </c>
      <c r="N121" s="432">
        <f t="shared" si="30"/>
        <v>472</v>
      </c>
      <c r="O121" s="432">
        <f t="shared" si="34"/>
        <v>-151</v>
      </c>
      <c r="P121" s="424">
        <f t="shared" si="33"/>
        <v>-0.24237560192616373</v>
      </c>
    </row>
    <row r="122" spans="2:16" x14ac:dyDescent="0.2">
      <c r="B122" s="430" t="s">
        <v>461</v>
      </c>
      <c r="C122" s="431">
        <v>0</v>
      </c>
      <c r="D122" s="431"/>
      <c r="E122" s="432"/>
      <c r="F122" s="424"/>
      <c r="G122" s="433"/>
      <c r="H122" s="432">
        <v>1248</v>
      </c>
      <c r="I122" s="432">
        <v>1263</v>
      </c>
      <c r="J122" s="432">
        <f t="shared" si="35"/>
        <v>15</v>
      </c>
      <c r="K122" s="424">
        <f t="shared" si="32"/>
        <v>1.201923076923077E-2</v>
      </c>
      <c r="L122" s="433"/>
      <c r="M122" s="432">
        <f t="shared" si="29"/>
        <v>1248</v>
      </c>
      <c r="N122" s="432">
        <f t="shared" si="30"/>
        <v>1263</v>
      </c>
      <c r="O122" s="432">
        <f t="shared" si="34"/>
        <v>15</v>
      </c>
      <c r="P122" s="424">
        <f t="shared" si="33"/>
        <v>1.201923076923077E-2</v>
      </c>
    </row>
    <row r="123" spans="2:16" x14ac:dyDescent="0.2">
      <c r="B123" s="430" t="s">
        <v>462</v>
      </c>
      <c r="C123" s="431">
        <v>0</v>
      </c>
      <c r="D123" s="431"/>
      <c r="E123" s="432"/>
      <c r="F123" s="424"/>
      <c r="G123" s="433"/>
      <c r="H123" s="432">
        <v>3555</v>
      </c>
      <c r="I123" s="432">
        <v>3690</v>
      </c>
      <c r="J123" s="432">
        <f t="shared" si="35"/>
        <v>135</v>
      </c>
      <c r="K123" s="424">
        <f t="shared" si="32"/>
        <v>3.7974683544303799E-2</v>
      </c>
      <c r="L123" s="433"/>
      <c r="M123" s="432">
        <f t="shared" si="29"/>
        <v>3555</v>
      </c>
      <c r="N123" s="432">
        <f t="shared" si="30"/>
        <v>3690</v>
      </c>
      <c r="O123" s="432">
        <f t="shared" si="34"/>
        <v>135</v>
      </c>
      <c r="P123" s="424">
        <f t="shared" si="33"/>
        <v>3.7974683544303799E-2</v>
      </c>
    </row>
    <row r="124" spans="2:16" x14ac:dyDescent="0.2">
      <c r="B124" s="414" t="s">
        <v>647</v>
      </c>
      <c r="C124" s="415">
        <v>0</v>
      </c>
      <c r="D124" s="415"/>
      <c r="E124" s="416"/>
      <c r="F124" s="417"/>
      <c r="H124" s="416">
        <v>2315</v>
      </c>
      <c r="I124" s="416">
        <v>1995</v>
      </c>
      <c r="J124" s="416">
        <f t="shared" si="35"/>
        <v>-320</v>
      </c>
      <c r="K124" s="417">
        <f t="shared" si="32"/>
        <v>-0.13822894168466524</v>
      </c>
      <c r="M124" s="416">
        <f t="shared" si="29"/>
        <v>2315</v>
      </c>
      <c r="N124" s="416">
        <f t="shared" si="30"/>
        <v>1995</v>
      </c>
      <c r="O124" s="416">
        <f t="shared" si="34"/>
        <v>-320</v>
      </c>
      <c r="P124" s="417">
        <f t="shared" si="33"/>
        <v>-0.13822894168466524</v>
      </c>
    </row>
    <row r="125" spans="2:16" x14ac:dyDescent="0.2">
      <c r="B125" s="418" t="s">
        <v>478</v>
      </c>
      <c r="C125" s="419">
        <v>153449</v>
      </c>
      <c r="D125" s="419">
        <v>155363</v>
      </c>
      <c r="E125" s="419">
        <f t="shared" si="26"/>
        <v>1914</v>
      </c>
      <c r="F125" s="420">
        <f t="shared" si="28"/>
        <v>1.2473199564676211E-2</v>
      </c>
      <c r="H125" s="419">
        <f>SUM(H109:H124)</f>
        <v>44927</v>
      </c>
      <c r="I125" s="419">
        <f>SUM(I109:I124)</f>
        <v>45643</v>
      </c>
      <c r="J125" s="419">
        <f>I125-H125</f>
        <v>716</v>
      </c>
      <c r="K125" s="420">
        <f t="shared" ref="K125" si="36">J125/H125</f>
        <v>1.5936964408930041E-2</v>
      </c>
      <c r="M125" s="419">
        <f t="shared" si="29"/>
        <v>198376</v>
      </c>
      <c r="N125" s="419">
        <f t="shared" si="30"/>
        <v>201006</v>
      </c>
      <c r="O125" s="419">
        <f>N125-M125</f>
        <v>2630</v>
      </c>
      <c r="P125" s="420">
        <f t="shared" ref="P125" si="37">O125/M125</f>
        <v>1.3257652135338952E-2</v>
      </c>
    </row>
    <row r="129" spans="2:16" ht="15" x14ac:dyDescent="0.2">
      <c r="B129" s="57" t="s">
        <v>646</v>
      </c>
    </row>
    <row r="130" spans="2:16" x14ac:dyDescent="0.2">
      <c r="C130" s="557" t="s">
        <v>457</v>
      </c>
      <c r="D130" s="558"/>
      <c r="E130" s="558"/>
      <c r="F130" s="558"/>
      <c r="H130" s="557" t="s">
        <v>458</v>
      </c>
      <c r="I130" s="558"/>
      <c r="J130" s="558"/>
      <c r="K130" s="558"/>
      <c r="M130" s="556" t="s">
        <v>460</v>
      </c>
      <c r="N130" s="507"/>
      <c r="O130" s="507"/>
      <c r="P130" s="507"/>
    </row>
    <row r="131" spans="2:16" x14ac:dyDescent="0.2">
      <c r="B131" s="546" t="s">
        <v>266</v>
      </c>
      <c r="C131" s="548" t="s">
        <v>571</v>
      </c>
      <c r="D131" s="550" t="s">
        <v>570</v>
      </c>
      <c r="E131" s="509" t="s">
        <v>628</v>
      </c>
      <c r="F131" s="510"/>
      <c r="H131" s="507" t="s">
        <v>571</v>
      </c>
      <c r="I131" s="507" t="s">
        <v>570</v>
      </c>
      <c r="J131" s="509" t="s">
        <v>628</v>
      </c>
      <c r="K131" s="510"/>
      <c r="M131" s="507" t="s">
        <v>571</v>
      </c>
      <c r="N131" s="507" t="s">
        <v>570</v>
      </c>
      <c r="O131" s="509" t="s">
        <v>628</v>
      </c>
      <c r="P131" s="510"/>
    </row>
    <row r="132" spans="2:16" x14ac:dyDescent="0.2">
      <c r="B132" s="568"/>
      <c r="C132" s="566"/>
      <c r="D132" s="567"/>
      <c r="E132" s="413" t="s">
        <v>522</v>
      </c>
      <c r="F132" s="413" t="s">
        <v>98</v>
      </c>
      <c r="H132" s="508"/>
      <c r="I132" s="508"/>
      <c r="J132" s="413" t="s">
        <v>522</v>
      </c>
      <c r="K132" s="413" t="s">
        <v>98</v>
      </c>
      <c r="M132" s="508"/>
      <c r="N132" s="508"/>
      <c r="O132" s="413" t="s">
        <v>522</v>
      </c>
      <c r="P132" s="413" t="s">
        <v>98</v>
      </c>
    </row>
    <row r="133" spans="2:16" x14ac:dyDescent="0.2">
      <c r="B133" s="512" t="s">
        <v>629</v>
      </c>
      <c r="C133" s="513">
        <f>C110+C111</f>
        <v>30883</v>
      </c>
      <c r="D133" s="513">
        <f>D110+D111</f>
        <v>32065</v>
      </c>
      <c r="E133" s="511">
        <f>D133-C133</f>
        <v>1182</v>
      </c>
      <c r="F133" s="515">
        <f>(D133-C133)/C133</f>
        <v>3.8273483793672895E-2</v>
      </c>
      <c r="H133" s="513"/>
      <c r="I133" s="513"/>
      <c r="J133" s="511"/>
      <c r="K133" s="515"/>
      <c r="M133" s="513">
        <f>C133+H133</f>
        <v>30883</v>
      </c>
      <c r="N133" s="513">
        <f>D133+I133</f>
        <v>32065</v>
      </c>
      <c r="O133" s="511">
        <f t="shared" ref="O133:O137" si="38">N133-M133</f>
        <v>1182</v>
      </c>
      <c r="P133" s="515">
        <f>(N133-M133)/M133</f>
        <v>3.8273483793672895E-2</v>
      </c>
    </row>
    <row r="134" spans="2:16" x14ac:dyDescent="0.2">
      <c r="B134" s="512"/>
      <c r="C134" s="514"/>
      <c r="D134" s="514"/>
      <c r="E134" s="512"/>
      <c r="F134" s="515"/>
      <c r="H134" s="514"/>
      <c r="I134" s="514"/>
      <c r="J134" s="512"/>
      <c r="K134" s="515"/>
      <c r="M134" s="514"/>
      <c r="N134" s="514"/>
      <c r="O134" s="512"/>
      <c r="P134" s="515"/>
    </row>
    <row r="135" spans="2:16" x14ac:dyDescent="0.2">
      <c r="B135" s="569" t="s">
        <v>648</v>
      </c>
      <c r="C135" s="513">
        <f>C112+C113</f>
        <v>13867</v>
      </c>
      <c r="D135" s="513">
        <f>D112+D113</f>
        <v>14610</v>
      </c>
      <c r="E135" s="511">
        <f t="shared" ref="E135" si="39">D135-C135</f>
        <v>743</v>
      </c>
      <c r="F135" s="515">
        <f t="shared" ref="F135" si="40">(D135-C135)/C135</f>
        <v>5.3580442777817844E-2</v>
      </c>
      <c r="H135" s="513">
        <f>H113+H122</f>
        <v>12384</v>
      </c>
      <c r="I135" s="513">
        <f>I113+I122</f>
        <v>12327</v>
      </c>
      <c r="J135" s="511">
        <f t="shared" ref="J135" si="41">I135-H135</f>
        <v>-57</v>
      </c>
      <c r="K135" s="515">
        <f>(I135-H135)/H135</f>
        <v>-4.602713178294574E-3</v>
      </c>
      <c r="M135" s="513">
        <f>C135+H135</f>
        <v>26251</v>
      </c>
      <c r="N135" s="513">
        <f>D135+I135</f>
        <v>26937</v>
      </c>
      <c r="O135" s="511">
        <f>N135-M135</f>
        <v>686</v>
      </c>
      <c r="P135" s="515">
        <f>(N135-M135)/M135</f>
        <v>2.6132337815702258E-2</v>
      </c>
    </row>
    <row r="136" spans="2:16" x14ac:dyDescent="0.2">
      <c r="B136" s="569"/>
      <c r="C136" s="514"/>
      <c r="D136" s="514"/>
      <c r="E136" s="512"/>
      <c r="F136" s="515"/>
      <c r="H136" s="514"/>
      <c r="I136" s="514"/>
      <c r="J136" s="512"/>
      <c r="K136" s="515"/>
      <c r="M136" s="514"/>
      <c r="N136" s="514"/>
      <c r="O136" s="512"/>
      <c r="P136" s="515"/>
    </row>
    <row r="137" spans="2:16" x14ac:dyDescent="0.2">
      <c r="B137" s="569" t="s">
        <v>631</v>
      </c>
      <c r="C137" s="513">
        <f>C114+C115+C116</f>
        <v>24057</v>
      </c>
      <c r="D137" s="513">
        <f>D114+D115+D116</f>
        <v>23972</v>
      </c>
      <c r="E137" s="511">
        <f t="shared" ref="E137" si="42">D137-C137</f>
        <v>-85</v>
      </c>
      <c r="F137" s="515">
        <f t="shared" ref="F137" si="43">(D137-C137)/C137</f>
        <v>-3.5332751382134097E-3</v>
      </c>
      <c r="H137" s="513"/>
      <c r="I137" s="513"/>
      <c r="J137" s="511"/>
      <c r="K137" s="515"/>
      <c r="M137" s="513">
        <f>C137+H137</f>
        <v>24057</v>
      </c>
      <c r="N137" s="513">
        <f>D137+I137</f>
        <v>23972</v>
      </c>
      <c r="O137" s="511">
        <f t="shared" si="38"/>
        <v>-85</v>
      </c>
      <c r="P137" s="515">
        <f>(N137-M137)/M137</f>
        <v>-3.5332751382134097E-3</v>
      </c>
    </row>
    <row r="138" spans="2:16" x14ac:dyDescent="0.2">
      <c r="B138" s="512"/>
      <c r="C138" s="514"/>
      <c r="D138" s="514"/>
      <c r="E138" s="512"/>
      <c r="F138" s="515"/>
      <c r="H138" s="514"/>
      <c r="I138" s="514"/>
      <c r="J138" s="512"/>
      <c r="K138" s="515"/>
      <c r="M138" s="514"/>
      <c r="N138" s="514"/>
      <c r="O138" s="512"/>
      <c r="P138" s="515"/>
    </row>
    <row r="139" spans="2:16" x14ac:dyDescent="0.2">
      <c r="B139" s="569" t="s">
        <v>649</v>
      </c>
      <c r="C139" s="513">
        <f>C117+C118</f>
        <v>68806</v>
      </c>
      <c r="D139" s="513">
        <f>D117+D118</f>
        <v>69351</v>
      </c>
      <c r="E139" s="511">
        <f t="shared" ref="E139" si="44">D139-C139</f>
        <v>545</v>
      </c>
      <c r="F139" s="515">
        <f t="shared" ref="F139" si="45">(D139-C139)/C139</f>
        <v>7.9208208586460487E-3</v>
      </c>
      <c r="H139" s="513">
        <f>H117+H118+H123</f>
        <v>17233</v>
      </c>
      <c r="I139" s="513">
        <f>I117+I118+I123</f>
        <v>17500</v>
      </c>
      <c r="J139" s="511">
        <f>I139-H139</f>
        <v>267</v>
      </c>
      <c r="K139" s="515">
        <f t="shared" ref="K139" si="46">(I139-H139)/H139</f>
        <v>1.5493529855509778E-2</v>
      </c>
      <c r="M139" s="513">
        <f>C139+H139</f>
        <v>86039</v>
      </c>
      <c r="N139" s="513">
        <f>D139+I139</f>
        <v>86851</v>
      </c>
      <c r="O139" s="511">
        <f>N139-M139</f>
        <v>812</v>
      </c>
      <c r="P139" s="515">
        <f t="shared" ref="P139" si="47">(N139-M139)/M139</f>
        <v>9.4375806320389586E-3</v>
      </c>
    </row>
    <row r="140" spans="2:16" x14ac:dyDescent="0.2">
      <c r="B140" s="512"/>
      <c r="C140" s="514"/>
      <c r="D140" s="514"/>
      <c r="E140" s="512"/>
      <c r="F140" s="515"/>
      <c r="H140" s="514"/>
      <c r="I140" s="514"/>
      <c r="J140" s="512"/>
      <c r="K140" s="515"/>
      <c r="M140" s="514"/>
      <c r="N140" s="514"/>
      <c r="O140" s="512"/>
      <c r="P140" s="515"/>
    </row>
    <row r="141" spans="2:16" x14ac:dyDescent="0.2">
      <c r="B141" s="569" t="s">
        <v>633</v>
      </c>
      <c r="C141" s="513">
        <f>C119+C120</f>
        <v>15213</v>
      </c>
      <c r="D141" s="513">
        <f>D119+D120</f>
        <v>14893</v>
      </c>
      <c r="E141" s="511">
        <f t="shared" ref="E141" si="48">D141-C141</f>
        <v>-320</v>
      </c>
      <c r="F141" s="515">
        <f t="shared" ref="F141" si="49">(D141-C141)/C141</f>
        <v>-2.1034641425096957E-2</v>
      </c>
      <c r="H141" s="513">
        <f>H120</f>
        <v>12995</v>
      </c>
      <c r="I141" s="513">
        <f>I120</f>
        <v>13821</v>
      </c>
      <c r="J141" s="511">
        <f t="shared" ref="J141:J143" si="50">I141-H141</f>
        <v>826</v>
      </c>
      <c r="K141" s="515">
        <f>(I141-H141)/H141</f>
        <v>6.356290881108119E-2</v>
      </c>
      <c r="M141" s="513">
        <f>C141+H141</f>
        <v>28208</v>
      </c>
      <c r="N141" s="513">
        <f>D141+I141</f>
        <v>28714</v>
      </c>
      <c r="O141" s="511">
        <f t="shared" ref="O141" si="51">N141-M141</f>
        <v>506</v>
      </c>
      <c r="P141" s="515">
        <f>(N141-M141)/M141</f>
        <v>1.7938173567782191E-2</v>
      </c>
    </row>
    <row r="142" spans="2:16" x14ac:dyDescent="0.2">
      <c r="B142" s="512"/>
      <c r="C142" s="514"/>
      <c r="D142" s="514"/>
      <c r="E142" s="512"/>
      <c r="F142" s="515"/>
      <c r="H142" s="514"/>
      <c r="I142" s="514"/>
      <c r="J142" s="512"/>
      <c r="K142" s="515"/>
      <c r="M142" s="514"/>
      <c r="N142" s="514"/>
      <c r="O142" s="512"/>
      <c r="P142" s="515"/>
    </row>
    <row r="143" spans="2:16" x14ac:dyDescent="0.2">
      <c r="B143" s="569" t="s">
        <v>647</v>
      </c>
      <c r="C143" s="570"/>
      <c r="D143" s="570"/>
      <c r="E143" s="570"/>
      <c r="F143" s="570"/>
      <c r="H143" s="513">
        <f>H124</f>
        <v>2315</v>
      </c>
      <c r="I143" s="513">
        <f>I124</f>
        <v>1995</v>
      </c>
      <c r="J143" s="511">
        <f t="shared" si="50"/>
        <v>-320</v>
      </c>
      <c r="K143" s="515">
        <f t="shared" ref="K143" si="52">(I143-H143)/H143</f>
        <v>-0.13822894168466524</v>
      </c>
      <c r="M143" s="513">
        <f>C143+H143</f>
        <v>2315</v>
      </c>
      <c r="N143" s="513">
        <f>D143+I143</f>
        <v>1995</v>
      </c>
      <c r="O143" s="511">
        <f t="shared" ref="O143" si="53">N143-M143</f>
        <v>-320</v>
      </c>
      <c r="P143" s="515">
        <f t="shared" ref="P143" si="54">(N143-M143)/M143</f>
        <v>-0.13822894168466524</v>
      </c>
    </row>
    <row r="144" spans="2:16" x14ac:dyDescent="0.2">
      <c r="B144" s="512"/>
      <c r="C144" s="570"/>
      <c r="D144" s="570"/>
      <c r="E144" s="570"/>
      <c r="F144" s="570"/>
      <c r="H144" s="514"/>
      <c r="I144" s="514"/>
      <c r="J144" s="512"/>
      <c r="K144" s="515"/>
      <c r="M144" s="514"/>
      <c r="N144" s="514"/>
      <c r="O144" s="512"/>
      <c r="P144" s="515"/>
    </row>
    <row r="145" spans="2:16" x14ac:dyDescent="0.2">
      <c r="B145" s="429"/>
    </row>
    <row r="147" spans="2:16" ht="15" x14ac:dyDescent="0.2">
      <c r="B147" s="57" t="s">
        <v>525</v>
      </c>
    </row>
    <row r="148" spans="2:16" ht="15" x14ac:dyDescent="0.2">
      <c r="B148" s="57"/>
    </row>
    <row r="149" spans="2:16" x14ac:dyDescent="0.2">
      <c r="D149" s="304" t="s">
        <v>571</v>
      </c>
      <c r="E149" s="158" t="s">
        <v>570</v>
      </c>
      <c r="F149" s="161" t="s">
        <v>490</v>
      </c>
    </row>
    <row r="150" spans="2:16" ht="12.75" customHeight="1" x14ac:dyDescent="0.2">
      <c r="B150" s="499" t="s">
        <v>457</v>
      </c>
      <c r="C150" s="499"/>
      <c r="D150" s="159">
        <v>153449</v>
      </c>
      <c r="E150" s="159">
        <v>155363</v>
      </c>
      <c r="F150" s="160">
        <f>(E150-D150)/D150</f>
        <v>1.2473199564676211E-2</v>
      </c>
    </row>
    <row r="151" spans="2:16" x14ac:dyDescent="0.2">
      <c r="B151" s="499" t="s">
        <v>458</v>
      </c>
      <c r="C151" s="499"/>
      <c r="D151" s="159">
        <v>44927</v>
      </c>
      <c r="E151" s="159">
        <v>45643</v>
      </c>
      <c r="F151" s="160">
        <f>(E151-D151)/D151</f>
        <v>1.5936964408930041E-2</v>
      </c>
    </row>
    <row r="152" spans="2:16" ht="19.5" customHeight="1" x14ac:dyDescent="0.2">
      <c r="B152" s="529" t="s">
        <v>96</v>
      </c>
      <c r="C152" s="544"/>
      <c r="D152" s="91">
        <v>198376</v>
      </c>
      <c r="E152" s="91">
        <v>201006</v>
      </c>
      <c r="F152" s="355">
        <f>(E152-D152)/D152</f>
        <v>1.3257652135338952E-2</v>
      </c>
    </row>
    <row r="156" spans="2:16" ht="15" x14ac:dyDescent="0.2">
      <c r="B156" s="57" t="s">
        <v>538</v>
      </c>
    </row>
    <row r="157" spans="2:16" ht="16.5" customHeight="1" x14ac:dyDescent="0.2">
      <c r="H157" s="499" t="s">
        <v>460</v>
      </c>
      <c r="I157" s="499"/>
      <c r="J157" s="499"/>
      <c r="K157" s="499"/>
      <c r="M157" s="435"/>
      <c r="N157" s="433"/>
      <c r="O157" s="433"/>
      <c r="P157" s="433"/>
    </row>
    <row r="158" spans="2:16" x14ac:dyDescent="0.2">
      <c r="C158" s="499" t="s">
        <v>457</v>
      </c>
      <c r="D158" s="499"/>
      <c r="E158" s="499" t="s">
        <v>458</v>
      </c>
      <c r="F158" s="499"/>
      <c r="H158" s="499" t="s">
        <v>571</v>
      </c>
      <c r="I158" s="499" t="s">
        <v>570</v>
      </c>
      <c r="J158" s="500" t="s">
        <v>490</v>
      </c>
      <c r="K158" s="500"/>
      <c r="M158" s="435"/>
      <c r="N158" s="433"/>
      <c r="O158" s="433"/>
      <c r="P158" s="433"/>
    </row>
    <row r="159" spans="2:16" x14ac:dyDescent="0.2">
      <c r="C159" s="304" t="s">
        <v>571</v>
      </c>
      <c r="D159" s="304" t="s">
        <v>570</v>
      </c>
      <c r="E159" s="304" t="s">
        <v>571</v>
      </c>
      <c r="F159" s="325" t="s">
        <v>570</v>
      </c>
      <c r="H159" s="499"/>
      <c r="I159" s="499"/>
      <c r="J159" s="356" t="s">
        <v>522</v>
      </c>
      <c r="K159" s="357" t="s">
        <v>98</v>
      </c>
      <c r="L159" s="104"/>
      <c r="M159" s="435"/>
      <c r="N159" s="435"/>
      <c r="O159" s="433"/>
      <c r="P159" s="433"/>
    </row>
    <row r="160" spans="2:16" x14ac:dyDescent="0.2">
      <c r="B160" s="436" t="s">
        <v>271</v>
      </c>
      <c r="C160" s="437">
        <v>23235</v>
      </c>
      <c r="D160" s="437">
        <v>23344</v>
      </c>
      <c r="E160" s="438">
        <v>5745</v>
      </c>
      <c r="F160" s="438">
        <v>5661</v>
      </c>
      <c r="G160" s="439"/>
      <c r="H160" s="438">
        <f>C160+E160</f>
        <v>28980</v>
      </c>
      <c r="I160" s="438">
        <f>D160+F160</f>
        <v>29005</v>
      </c>
      <c r="J160" s="438">
        <f t="shared" ref="J160:J181" si="55">I160-H160</f>
        <v>25</v>
      </c>
      <c r="K160" s="358">
        <f t="shared" ref="K160:K181" si="56">J160/H160</f>
        <v>8.62663906142167E-4</v>
      </c>
      <c r="L160" s="104"/>
      <c r="M160" s="434"/>
      <c r="N160" s="434"/>
      <c r="O160" s="433"/>
      <c r="P160" s="433"/>
    </row>
    <row r="161" spans="2:16" x14ac:dyDescent="0.2">
      <c r="B161" s="436" t="s">
        <v>272</v>
      </c>
      <c r="C161" s="437">
        <v>9807</v>
      </c>
      <c r="D161" s="437">
        <v>9799</v>
      </c>
      <c r="E161" s="438">
        <v>3623</v>
      </c>
      <c r="F161" s="438">
        <v>3839</v>
      </c>
      <c r="G161" s="439"/>
      <c r="H161" s="438">
        <f>C161+E161</f>
        <v>13430</v>
      </c>
      <c r="I161" s="438">
        <f>D161+F161</f>
        <v>13638</v>
      </c>
      <c r="J161" s="438">
        <f t="shared" si="55"/>
        <v>208</v>
      </c>
      <c r="K161" s="358">
        <f t="shared" si="56"/>
        <v>1.5487714072970961E-2</v>
      </c>
      <c r="L161" s="104"/>
      <c r="M161" s="434"/>
      <c r="N161" s="434"/>
      <c r="O161" s="433"/>
      <c r="P161" s="433"/>
    </row>
    <row r="162" spans="2:16" x14ac:dyDescent="0.2">
      <c r="B162" s="436" t="s">
        <v>273</v>
      </c>
      <c r="C162" s="437">
        <v>15311</v>
      </c>
      <c r="D162" s="437">
        <v>15518</v>
      </c>
      <c r="E162" s="438">
        <v>3367</v>
      </c>
      <c r="F162" s="438">
        <v>3418</v>
      </c>
      <c r="G162" s="439"/>
      <c r="H162" s="438">
        <f t="shared" ref="H162:H181" si="57">C162+E162</f>
        <v>18678</v>
      </c>
      <c r="I162" s="438">
        <f t="shared" ref="I162:I181" si="58">D162+F162</f>
        <v>18936</v>
      </c>
      <c r="J162" s="438">
        <f t="shared" si="55"/>
        <v>258</v>
      </c>
      <c r="K162" s="358">
        <f t="shared" si="56"/>
        <v>1.3813042081593318E-2</v>
      </c>
      <c r="L162" s="104"/>
      <c r="M162" s="434"/>
      <c r="N162" s="434"/>
      <c r="O162" s="433"/>
      <c r="P162" s="433"/>
    </row>
    <row r="163" spans="2:16" x14ac:dyDescent="0.2">
      <c r="B163" s="436" t="s">
        <v>274</v>
      </c>
      <c r="C163" s="437">
        <v>7028</v>
      </c>
      <c r="D163" s="437">
        <v>7290</v>
      </c>
      <c r="E163" s="438">
        <v>2252</v>
      </c>
      <c r="F163" s="438">
        <v>2279</v>
      </c>
      <c r="G163" s="439"/>
      <c r="H163" s="438">
        <f t="shared" si="57"/>
        <v>9280</v>
      </c>
      <c r="I163" s="438">
        <f t="shared" si="58"/>
        <v>9569</v>
      </c>
      <c r="J163" s="438">
        <f t="shared" si="55"/>
        <v>289</v>
      </c>
      <c r="K163" s="358">
        <f t="shared" si="56"/>
        <v>3.1142241379310345E-2</v>
      </c>
      <c r="L163" s="104"/>
      <c r="M163" s="434"/>
      <c r="N163" s="434"/>
      <c r="O163" s="433"/>
      <c r="P163" s="433"/>
    </row>
    <row r="164" spans="2:16" x14ac:dyDescent="0.2">
      <c r="B164" s="436" t="s">
        <v>275</v>
      </c>
      <c r="C164" s="437">
        <v>233</v>
      </c>
      <c r="D164" s="437">
        <v>238</v>
      </c>
      <c r="E164" s="438">
        <v>51</v>
      </c>
      <c r="F164" s="438">
        <v>50</v>
      </c>
      <c r="G164" s="439"/>
      <c r="H164" s="438">
        <f t="shared" si="57"/>
        <v>284</v>
      </c>
      <c r="I164" s="438">
        <f t="shared" si="58"/>
        <v>288</v>
      </c>
      <c r="J164" s="438">
        <f t="shared" si="55"/>
        <v>4</v>
      </c>
      <c r="K164" s="358">
        <f t="shared" si="56"/>
        <v>1.4084507042253521E-2</v>
      </c>
      <c r="L164" s="104"/>
      <c r="M164" s="434"/>
      <c r="N164" s="434"/>
      <c r="O164" s="433"/>
      <c r="P164" s="433"/>
    </row>
    <row r="165" spans="2:16" x14ac:dyDescent="0.2">
      <c r="B165" s="436" t="s">
        <v>276</v>
      </c>
      <c r="C165" s="437">
        <v>8276</v>
      </c>
      <c r="D165" s="437">
        <v>8219</v>
      </c>
      <c r="E165" s="438">
        <v>3722</v>
      </c>
      <c r="F165" s="438">
        <v>3702</v>
      </c>
      <c r="G165" s="439"/>
      <c r="H165" s="438">
        <f t="shared" si="57"/>
        <v>11998</v>
      </c>
      <c r="I165" s="438">
        <f t="shared" si="58"/>
        <v>11921</v>
      </c>
      <c r="J165" s="438">
        <f t="shared" si="55"/>
        <v>-77</v>
      </c>
      <c r="K165" s="358">
        <f t="shared" si="56"/>
        <v>-6.4177362893815633E-3</v>
      </c>
      <c r="L165" s="104"/>
      <c r="M165" s="434"/>
      <c r="N165" s="434"/>
      <c r="O165" s="433"/>
      <c r="P165" s="433"/>
    </row>
    <row r="166" spans="2:16" x14ac:dyDescent="0.2">
      <c r="B166" s="436" t="s">
        <v>277</v>
      </c>
      <c r="C166" s="437">
        <v>852</v>
      </c>
      <c r="D166" s="437">
        <v>766</v>
      </c>
      <c r="E166" s="438">
        <v>99</v>
      </c>
      <c r="F166" s="438">
        <v>90</v>
      </c>
      <c r="G166" s="439"/>
      <c r="H166" s="438">
        <f t="shared" si="57"/>
        <v>951</v>
      </c>
      <c r="I166" s="438">
        <f t="shared" si="58"/>
        <v>856</v>
      </c>
      <c r="J166" s="438">
        <f t="shared" si="55"/>
        <v>-95</v>
      </c>
      <c r="K166" s="358">
        <f t="shared" si="56"/>
        <v>-9.9894847528916933E-2</v>
      </c>
      <c r="L166" s="104"/>
      <c r="M166" s="434"/>
      <c r="N166" s="434"/>
      <c r="O166" s="433"/>
      <c r="P166" s="433"/>
    </row>
    <row r="167" spans="2:16" x14ac:dyDescent="0.2">
      <c r="B167" s="436" t="s">
        <v>278</v>
      </c>
      <c r="C167" s="437">
        <v>1166</v>
      </c>
      <c r="D167" s="437">
        <v>1203</v>
      </c>
      <c r="E167" s="438"/>
      <c r="F167" s="438"/>
      <c r="G167" s="439"/>
      <c r="H167" s="438">
        <f t="shared" si="57"/>
        <v>1166</v>
      </c>
      <c r="I167" s="438">
        <f t="shared" si="58"/>
        <v>1203</v>
      </c>
      <c r="J167" s="438">
        <f t="shared" si="55"/>
        <v>37</v>
      </c>
      <c r="K167" s="358">
        <f t="shared" si="56"/>
        <v>3.1732418524871353E-2</v>
      </c>
      <c r="L167" s="104"/>
      <c r="M167" s="434"/>
      <c r="N167" s="434"/>
      <c r="O167" s="433"/>
      <c r="P167" s="433"/>
    </row>
    <row r="168" spans="2:16" x14ac:dyDescent="0.2">
      <c r="B168" s="436" t="s">
        <v>279</v>
      </c>
      <c r="C168" s="437">
        <v>12251</v>
      </c>
      <c r="D168" s="437">
        <v>12378</v>
      </c>
      <c r="E168" s="438">
        <v>4848</v>
      </c>
      <c r="F168" s="438">
        <v>4782</v>
      </c>
      <c r="G168" s="439"/>
      <c r="H168" s="438">
        <f t="shared" si="57"/>
        <v>17099</v>
      </c>
      <c r="I168" s="438">
        <f t="shared" si="58"/>
        <v>17160</v>
      </c>
      <c r="J168" s="438">
        <f t="shared" si="55"/>
        <v>61</v>
      </c>
      <c r="K168" s="358">
        <f t="shared" si="56"/>
        <v>3.5674600853851102E-3</v>
      </c>
      <c r="L168" s="104"/>
      <c r="M168" s="434"/>
      <c r="N168" s="434"/>
      <c r="O168" s="433"/>
      <c r="P168" s="433"/>
    </row>
    <row r="169" spans="2:16" x14ac:dyDescent="0.2">
      <c r="B169" s="436" t="s">
        <v>280</v>
      </c>
      <c r="C169" s="437">
        <v>2950</v>
      </c>
      <c r="D169" s="437">
        <v>2983</v>
      </c>
      <c r="E169" s="438">
        <v>1811</v>
      </c>
      <c r="F169" s="438">
        <v>1803</v>
      </c>
      <c r="G169" s="439"/>
      <c r="H169" s="438">
        <f t="shared" si="57"/>
        <v>4761</v>
      </c>
      <c r="I169" s="438">
        <f t="shared" si="58"/>
        <v>4786</v>
      </c>
      <c r="J169" s="438">
        <f t="shared" si="55"/>
        <v>25</v>
      </c>
      <c r="K169" s="358">
        <f t="shared" si="56"/>
        <v>5.2509976895610162E-3</v>
      </c>
      <c r="L169" s="104"/>
      <c r="M169" s="434"/>
      <c r="N169" s="434"/>
      <c r="O169" s="433"/>
      <c r="P169" s="433"/>
    </row>
    <row r="170" spans="2:16" x14ac:dyDescent="0.2">
      <c r="B170" s="436" t="s">
        <v>281</v>
      </c>
      <c r="C170" s="437">
        <v>1392</v>
      </c>
      <c r="D170" s="437">
        <v>1369</v>
      </c>
      <c r="E170" s="438">
        <v>330</v>
      </c>
      <c r="F170" s="438">
        <v>310</v>
      </c>
      <c r="G170" s="439"/>
      <c r="H170" s="438">
        <f t="shared" si="57"/>
        <v>1722</v>
      </c>
      <c r="I170" s="438">
        <f t="shared" si="58"/>
        <v>1679</v>
      </c>
      <c r="J170" s="438">
        <f t="shared" si="55"/>
        <v>-43</v>
      </c>
      <c r="K170" s="358">
        <f t="shared" si="56"/>
        <v>-2.4970963995354239E-2</v>
      </c>
      <c r="L170" s="104"/>
      <c r="M170" s="434"/>
      <c r="N170" s="434"/>
      <c r="O170" s="433"/>
      <c r="P170" s="433"/>
    </row>
    <row r="171" spans="2:16" x14ac:dyDescent="0.2">
      <c r="B171" s="436" t="s">
        <v>282</v>
      </c>
      <c r="C171" s="437">
        <v>541</v>
      </c>
      <c r="D171" s="437">
        <v>525</v>
      </c>
      <c r="E171" s="438">
        <v>69</v>
      </c>
      <c r="F171" s="438">
        <v>47</v>
      </c>
      <c r="G171" s="439"/>
      <c r="H171" s="438">
        <f t="shared" si="57"/>
        <v>610</v>
      </c>
      <c r="I171" s="438">
        <f t="shared" si="58"/>
        <v>572</v>
      </c>
      <c r="J171" s="438">
        <f t="shared" si="55"/>
        <v>-38</v>
      </c>
      <c r="K171" s="358">
        <f t="shared" si="56"/>
        <v>-6.2295081967213117E-2</v>
      </c>
      <c r="L171" s="104"/>
      <c r="M171" s="434"/>
      <c r="N171" s="434"/>
      <c r="O171" s="433"/>
      <c r="P171" s="433"/>
    </row>
    <row r="172" spans="2:16" x14ac:dyDescent="0.2">
      <c r="B172" s="436" t="s">
        <v>283</v>
      </c>
      <c r="C172" s="437">
        <v>774</v>
      </c>
      <c r="D172" s="437">
        <v>749</v>
      </c>
      <c r="E172" s="438">
        <v>8</v>
      </c>
      <c r="F172" s="438">
        <v>40</v>
      </c>
      <c r="G172" s="440"/>
      <c r="H172" s="438">
        <f t="shared" si="57"/>
        <v>782</v>
      </c>
      <c r="I172" s="438">
        <f t="shared" si="58"/>
        <v>789</v>
      </c>
      <c r="J172" s="438">
        <f t="shared" si="55"/>
        <v>7</v>
      </c>
      <c r="K172" s="358">
        <f t="shared" si="56"/>
        <v>8.9514066496163679E-3</v>
      </c>
      <c r="L172" s="104"/>
      <c r="M172" s="434"/>
      <c r="N172" s="434"/>
      <c r="O172" s="433"/>
      <c r="P172" s="433"/>
    </row>
    <row r="173" spans="2:16" x14ac:dyDescent="0.2">
      <c r="B173" s="436" t="s">
        <v>284</v>
      </c>
      <c r="C173" s="437">
        <v>8918</v>
      </c>
      <c r="D173" s="437">
        <v>9114</v>
      </c>
      <c r="E173" s="438">
        <v>3612</v>
      </c>
      <c r="F173" s="438">
        <v>3804</v>
      </c>
      <c r="G173" s="439"/>
      <c r="H173" s="438">
        <f t="shared" si="57"/>
        <v>12530</v>
      </c>
      <c r="I173" s="438">
        <f t="shared" si="58"/>
        <v>12918</v>
      </c>
      <c r="J173" s="438">
        <f t="shared" si="55"/>
        <v>388</v>
      </c>
      <c r="K173" s="358">
        <f t="shared" si="56"/>
        <v>3.0965682362330407E-2</v>
      </c>
      <c r="L173" s="104"/>
      <c r="M173" s="434"/>
      <c r="N173" s="434"/>
      <c r="O173" s="433"/>
      <c r="P173" s="433"/>
    </row>
    <row r="174" spans="2:16" x14ac:dyDescent="0.2">
      <c r="B174" s="436" t="s">
        <v>540</v>
      </c>
      <c r="C174" s="437">
        <v>412</v>
      </c>
      <c r="D174" s="437">
        <v>436</v>
      </c>
      <c r="E174" s="438"/>
      <c r="F174" s="438"/>
      <c r="G174" s="439"/>
      <c r="H174" s="438">
        <f t="shared" si="57"/>
        <v>412</v>
      </c>
      <c r="I174" s="438">
        <f t="shared" si="58"/>
        <v>436</v>
      </c>
      <c r="J174" s="438">
        <f t="shared" si="55"/>
        <v>24</v>
      </c>
      <c r="K174" s="358">
        <f t="shared" si="56"/>
        <v>5.8252427184466021E-2</v>
      </c>
      <c r="L174" s="104"/>
      <c r="M174" s="434"/>
      <c r="N174" s="434"/>
      <c r="O174" s="433"/>
      <c r="P174" s="433"/>
    </row>
    <row r="175" spans="2:16" x14ac:dyDescent="0.2">
      <c r="B175" s="436" t="s">
        <v>285</v>
      </c>
      <c r="C175" s="437">
        <v>19320</v>
      </c>
      <c r="D175" s="437">
        <v>19747</v>
      </c>
      <c r="E175" s="438">
        <v>5020</v>
      </c>
      <c r="F175" s="438">
        <v>5029</v>
      </c>
      <c r="G175" s="439"/>
      <c r="H175" s="438">
        <f t="shared" si="57"/>
        <v>24340</v>
      </c>
      <c r="I175" s="438">
        <f t="shared" si="58"/>
        <v>24776</v>
      </c>
      <c r="J175" s="438">
        <f t="shared" si="55"/>
        <v>436</v>
      </c>
      <c r="K175" s="358">
        <f t="shared" si="56"/>
        <v>1.7912900575184881E-2</v>
      </c>
      <c r="L175" s="104"/>
      <c r="M175" s="434"/>
      <c r="N175" s="434"/>
      <c r="O175" s="433"/>
      <c r="P175" s="433"/>
    </row>
    <row r="176" spans="2:16" x14ac:dyDescent="0.2">
      <c r="B176" s="436" t="s">
        <v>286</v>
      </c>
      <c r="C176" s="437">
        <v>16755</v>
      </c>
      <c r="D176" s="437">
        <v>16803</v>
      </c>
      <c r="E176" s="438">
        <v>3045</v>
      </c>
      <c r="F176" s="438">
        <v>3179</v>
      </c>
      <c r="G176" s="439"/>
      <c r="H176" s="438">
        <f t="shared" si="57"/>
        <v>19800</v>
      </c>
      <c r="I176" s="438">
        <f t="shared" si="58"/>
        <v>19982</v>
      </c>
      <c r="J176" s="438">
        <f t="shared" si="55"/>
        <v>182</v>
      </c>
      <c r="K176" s="358">
        <f t="shared" si="56"/>
        <v>9.1919191919191921E-3</v>
      </c>
      <c r="L176" s="104"/>
      <c r="M176" s="434"/>
      <c r="N176" s="434"/>
      <c r="O176" s="433"/>
      <c r="P176" s="433"/>
    </row>
    <row r="177" spans="2:16" x14ac:dyDescent="0.2">
      <c r="B177" s="436" t="s">
        <v>287</v>
      </c>
      <c r="C177" s="437">
        <v>16882</v>
      </c>
      <c r="D177" s="437">
        <v>17395</v>
      </c>
      <c r="E177" s="438">
        <v>4963</v>
      </c>
      <c r="F177" s="438">
        <v>5132</v>
      </c>
      <c r="G177" s="439"/>
      <c r="H177" s="438">
        <f t="shared" si="57"/>
        <v>21845</v>
      </c>
      <c r="I177" s="438">
        <f t="shared" si="58"/>
        <v>22527</v>
      </c>
      <c r="J177" s="438">
        <f t="shared" si="55"/>
        <v>682</v>
      </c>
      <c r="K177" s="358">
        <f t="shared" si="56"/>
        <v>3.1219958800640879E-2</v>
      </c>
      <c r="L177" s="104"/>
      <c r="M177" s="434"/>
      <c r="N177" s="434"/>
      <c r="O177" s="433"/>
      <c r="P177" s="433"/>
    </row>
    <row r="178" spans="2:16" x14ac:dyDescent="0.2">
      <c r="B178" s="436" t="s">
        <v>541</v>
      </c>
      <c r="C178" s="437">
        <v>788</v>
      </c>
      <c r="D178" s="437">
        <v>815</v>
      </c>
      <c r="E178" s="438"/>
      <c r="F178" s="438"/>
      <c r="G178" s="439"/>
      <c r="H178" s="438">
        <f t="shared" si="57"/>
        <v>788</v>
      </c>
      <c r="I178" s="438">
        <f t="shared" si="58"/>
        <v>815</v>
      </c>
      <c r="J178" s="438">
        <f t="shared" si="55"/>
        <v>27</v>
      </c>
      <c r="K178" s="358">
        <f t="shared" si="56"/>
        <v>3.4263959390862943E-2</v>
      </c>
      <c r="L178" s="104"/>
      <c r="M178" s="434"/>
      <c r="N178" s="434"/>
      <c r="O178" s="433"/>
      <c r="P178" s="433"/>
    </row>
    <row r="179" spans="2:16" x14ac:dyDescent="0.2">
      <c r="B179" s="436" t="s">
        <v>288</v>
      </c>
      <c r="C179" s="437">
        <v>6481</v>
      </c>
      <c r="D179" s="437">
        <v>6589</v>
      </c>
      <c r="E179" s="438">
        <v>2362</v>
      </c>
      <c r="F179" s="438">
        <v>2478</v>
      </c>
      <c r="G179" s="439"/>
      <c r="H179" s="438">
        <f t="shared" si="57"/>
        <v>8843</v>
      </c>
      <c r="I179" s="438">
        <f t="shared" si="58"/>
        <v>9067</v>
      </c>
      <c r="J179" s="438">
        <f t="shared" si="55"/>
        <v>224</v>
      </c>
      <c r="K179" s="358">
        <f t="shared" si="56"/>
        <v>2.5330770100644578E-2</v>
      </c>
      <c r="L179" s="104"/>
      <c r="M179" s="434"/>
      <c r="N179" s="434"/>
      <c r="O179" s="433"/>
      <c r="P179" s="433"/>
    </row>
    <row r="180" spans="2:16" x14ac:dyDescent="0.2">
      <c r="B180" s="436" t="s">
        <v>542</v>
      </c>
      <c r="C180" s="437">
        <v>77</v>
      </c>
      <c r="D180" s="437">
        <v>83</v>
      </c>
      <c r="E180" s="438"/>
      <c r="F180" s="438"/>
      <c r="G180" s="439"/>
      <c r="H180" s="438">
        <f t="shared" si="57"/>
        <v>77</v>
      </c>
      <c r="I180" s="438">
        <f t="shared" si="58"/>
        <v>83</v>
      </c>
      <c r="J180" s="438">
        <f t="shared" si="55"/>
        <v>6</v>
      </c>
      <c r="K180" s="358">
        <f t="shared" si="56"/>
        <v>7.792207792207792E-2</v>
      </c>
      <c r="L180" s="104"/>
      <c r="M180" s="434"/>
      <c r="N180" s="434"/>
      <c r="O180" s="433"/>
      <c r="P180" s="433"/>
    </row>
    <row r="181" spans="2:16" s="70" customFormat="1" ht="18.75" customHeight="1" x14ac:dyDescent="0.2">
      <c r="B181" s="296" t="s">
        <v>96</v>
      </c>
      <c r="C181" s="297">
        <v>153449</v>
      </c>
      <c r="D181" s="297">
        <v>155363</v>
      </c>
      <c r="E181" s="297">
        <v>44927</v>
      </c>
      <c r="F181" s="297">
        <v>45643</v>
      </c>
      <c r="G181" s="298"/>
      <c r="H181" s="297">
        <f t="shared" si="57"/>
        <v>198376</v>
      </c>
      <c r="I181" s="297">
        <f t="shared" si="58"/>
        <v>201006</v>
      </c>
      <c r="J181" s="297">
        <f t="shared" si="55"/>
        <v>2630</v>
      </c>
      <c r="K181" s="355">
        <f t="shared" si="56"/>
        <v>1.3257652135338952E-2</v>
      </c>
      <c r="L181" s="192"/>
      <c r="M181" s="434"/>
      <c r="N181" s="434"/>
      <c r="O181" s="101"/>
      <c r="P181" s="101"/>
    </row>
    <row r="182" spans="2:16" x14ac:dyDescent="0.2">
      <c r="L182" s="104"/>
      <c r="M182" s="435"/>
      <c r="N182" s="435"/>
      <c r="O182" s="433"/>
      <c r="P182" s="433"/>
    </row>
  </sheetData>
  <mergeCells count="160">
    <mergeCell ref="O137:O138"/>
    <mergeCell ref="P137:P138"/>
    <mergeCell ref="M143:M144"/>
    <mergeCell ref="N143:N144"/>
    <mergeCell ref="O143:O144"/>
    <mergeCell ref="P143:P144"/>
    <mergeCell ref="M135:M136"/>
    <mergeCell ref="N141:N142"/>
    <mergeCell ref="O139:O140"/>
    <mergeCell ref="P139:P140"/>
    <mergeCell ref="O141:O142"/>
    <mergeCell ref="P141:P142"/>
    <mergeCell ref="M130:P130"/>
    <mergeCell ref="M131:M132"/>
    <mergeCell ref="N131:N132"/>
    <mergeCell ref="M133:M134"/>
    <mergeCell ref="N133:N134"/>
    <mergeCell ref="O131:P131"/>
    <mergeCell ref="O133:O134"/>
    <mergeCell ref="P133:P134"/>
    <mergeCell ref="O135:O136"/>
    <mergeCell ref="P135:P136"/>
    <mergeCell ref="J143:J144"/>
    <mergeCell ref="E135:E136"/>
    <mergeCell ref="F135:F136"/>
    <mergeCell ref="E137:E138"/>
    <mergeCell ref="F137:F138"/>
    <mergeCell ref="N135:N136"/>
    <mergeCell ref="M137:M138"/>
    <mergeCell ref="N137:N138"/>
    <mergeCell ref="M139:M140"/>
    <mergeCell ref="N139:N140"/>
    <mergeCell ref="M141:M142"/>
    <mergeCell ref="I143:I144"/>
    <mergeCell ref="H141:H142"/>
    <mergeCell ref="I141:I142"/>
    <mergeCell ref="J135:J136"/>
    <mergeCell ref="K135:K136"/>
    <mergeCell ref="J137:J138"/>
    <mergeCell ref="K137:K138"/>
    <mergeCell ref="K143:K144"/>
    <mergeCell ref="J139:J140"/>
    <mergeCell ref="K139:K140"/>
    <mergeCell ref="J141:J142"/>
    <mergeCell ref="K141:K142"/>
    <mergeCell ref="F143:F144"/>
    <mergeCell ref="H143:H144"/>
    <mergeCell ref="B131:B132"/>
    <mergeCell ref="B133:B134"/>
    <mergeCell ref="B135:B136"/>
    <mergeCell ref="B137:B138"/>
    <mergeCell ref="B139:B140"/>
    <mergeCell ref="B143:B144"/>
    <mergeCell ref="C143:C144"/>
    <mergeCell ref="D143:D144"/>
    <mergeCell ref="E143:E144"/>
    <mergeCell ref="B141:B142"/>
    <mergeCell ref="C137:C138"/>
    <mergeCell ref="C139:C140"/>
    <mergeCell ref="D137:D138"/>
    <mergeCell ref="D139:D140"/>
    <mergeCell ref="E139:E140"/>
    <mergeCell ref="F139:F140"/>
    <mergeCell ref="H130:K130"/>
    <mergeCell ref="H131:H132"/>
    <mergeCell ref="I131:I132"/>
    <mergeCell ref="J131:K131"/>
    <mergeCell ref="H133:H134"/>
    <mergeCell ref="I133:I134"/>
    <mergeCell ref="H135:H136"/>
    <mergeCell ref="C130:F130"/>
    <mergeCell ref="C131:C132"/>
    <mergeCell ref="D131:D132"/>
    <mergeCell ref="J133:J134"/>
    <mergeCell ref="K133:K134"/>
    <mergeCell ref="C135:C136"/>
    <mergeCell ref="D133:D134"/>
    <mergeCell ref="D135:D136"/>
    <mergeCell ref="O108:P108"/>
    <mergeCell ref="M107:P107"/>
    <mergeCell ref="H107:K107"/>
    <mergeCell ref="H108:H109"/>
    <mergeCell ref="I108:I109"/>
    <mergeCell ref="C107:F107"/>
    <mergeCell ref="E108:F108"/>
    <mergeCell ref="B65:B66"/>
    <mergeCell ref="B67:C67"/>
    <mergeCell ref="B74:C74"/>
    <mergeCell ref="B77:C77"/>
    <mergeCell ref="F83:G83"/>
    <mergeCell ref="J108:K108"/>
    <mergeCell ref="M108:M109"/>
    <mergeCell ref="B38:C38"/>
    <mergeCell ref="C7:E7"/>
    <mergeCell ref="B102:C102"/>
    <mergeCell ref="B48:C48"/>
    <mergeCell ref="D83:E83"/>
    <mergeCell ref="D44:E44"/>
    <mergeCell ref="D63:F63"/>
    <mergeCell ref="B108:B109"/>
    <mergeCell ref="C108:C109"/>
    <mergeCell ref="D108:D109"/>
    <mergeCell ref="F7:H7"/>
    <mergeCell ref="B24:L24"/>
    <mergeCell ref="J7:M7"/>
    <mergeCell ref="D30:E30"/>
    <mergeCell ref="F30:G30"/>
    <mergeCell ref="I29:L29"/>
    <mergeCell ref="I30:I31"/>
    <mergeCell ref="J30:J31"/>
    <mergeCell ref="K30:L30"/>
    <mergeCell ref="B56:B57"/>
    <mergeCell ref="N46:N48"/>
    <mergeCell ref="N56:N59"/>
    <mergeCell ref="H157:K157"/>
    <mergeCell ref="I83:I84"/>
    <mergeCell ref="M83:M84"/>
    <mergeCell ref="I82:M82"/>
    <mergeCell ref="J83:J84"/>
    <mergeCell ref="K83:L83"/>
    <mergeCell ref="B49:B54"/>
    <mergeCell ref="B101:C101"/>
    <mergeCell ref="B59:C59"/>
    <mergeCell ref="B92:B96"/>
    <mergeCell ref="B88:B90"/>
    <mergeCell ref="B85:B86"/>
    <mergeCell ref="B98:B99"/>
    <mergeCell ref="B46:B47"/>
    <mergeCell ref="B55:C55"/>
    <mergeCell ref="B58:C58"/>
    <mergeCell ref="I63:K63"/>
    <mergeCell ref="B78:C78"/>
    <mergeCell ref="B150:C150"/>
    <mergeCell ref="B151:C151"/>
    <mergeCell ref="B152:C152"/>
    <mergeCell ref="C133:C134"/>
    <mergeCell ref="C158:D158"/>
    <mergeCell ref="E158:F158"/>
    <mergeCell ref="H158:H159"/>
    <mergeCell ref="I158:I159"/>
    <mergeCell ref="J158:K158"/>
    <mergeCell ref="I43:N43"/>
    <mergeCell ref="K44:L44"/>
    <mergeCell ref="J44:J45"/>
    <mergeCell ref="I44:I45"/>
    <mergeCell ref="M44:N44"/>
    <mergeCell ref="F44:G44"/>
    <mergeCell ref="N108:N109"/>
    <mergeCell ref="E131:F131"/>
    <mergeCell ref="E133:E134"/>
    <mergeCell ref="C141:C142"/>
    <mergeCell ref="D141:D142"/>
    <mergeCell ref="E141:E142"/>
    <mergeCell ref="F141:F142"/>
    <mergeCell ref="I135:I136"/>
    <mergeCell ref="H137:H138"/>
    <mergeCell ref="I137:I138"/>
    <mergeCell ref="H139:H140"/>
    <mergeCell ref="I139:I140"/>
    <mergeCell ref="F133:F134"/>
  </mergeCells>
  <pageMargins left="0.7" right="0.7" top="0.75" bottom="0.75" header="0.3" footer="0.3"/>
  <pageSetup paperSize="9" scale="76" fitToHeight="0" orientation="landscape" r:id="rId1"/>
  <ignoredErrors>
    <ignoredError sqref="D31:G31 I30:J30 D45:G45 I44:J44 D64:E64 I64:J64 D84:G84 I83:J83 C108:D108 H108:I108 M108:N108 C131:D131 H131:I131 M131:N131 D149:E149 C159:F159 H158:I158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3" tint="0.59999389629810485"/>
    <pageSetUpPr fitToPage="1"/>
  </sheetPr>
  <dimension ref="A2:S215"/>
  <sheetViews>
    <sheetView showGridLines="0" zoomScaleNormal="100" workbookViewId="0">
      <selection activeCell="B1" sqref="B1"/>
    </sheetView>
  </sheetViews>
  <sheetFormatPr baseColWidth="10" defaultColWidth="11.42578125" defaultRowHeight="11.25" x14ac:dyDescent="0.2"/>
  <cols>
    <col min="1" max="1" width="1.7109375" style="39" customWidth="1"/>
    <col min="2" max="2" width="11" style="39" customWidth="1"/>
    <col min="3" max="3" width="31" style="39" customWidth="1"/>
    <col min="4" max="6" width="14.140625" style="39" customWidth="1"/>
    <col min="7" max="8" width="6.42578125" style="39" customWidth="1"/>
    <col min="9" max="9" width="9.5703125" style="39" customWidth="1"/>
    <col min="10" max="16384" width="11.42578125" style="39"/>
  </cols>
  <sheetData>
    <row r="2" spans="1:19" ht="15.75" x14ac:dyDescent="0.2">
      <c r="B2" s="107" t="s">
        <v>492</v>
      </c>
      <c r="C2" s="95"/>
      <c r="D2" s="96"/>
      <c r="E2" s="96"/>
      <c r="F2" s="96"/>
      <c r="G2" s="96"/>
      <c r="H2" s="96"/>
    </row>
    <row r="3" spans="1:19" ht="23.25" customHeight="1" x14ac:dyDescent="0.2">
      <c r="B3" s="31"/>
      <c r="C3" s="38"/>
    </row>
    <row r="4" spans="1:19" ht="23.25" customHeight="1" x14ac:dyDescent="0.2">
      <c r="B4" s="31" t="s">
        <v>187</v>
      </c>
      <c r="L4" s="376" t="s">
        <v>622</v>
      </c>
      <c r="M4" s="1"/>
      <c r="N4" s="1"/>
      <c r="O4" s="1"/>
      <c r="P4" s="377"/>
      <c r="Q4" s="377"/>
      <c r="R4" s="377"/>
      <c r="S4" s="374"/>
    </row>
    <row r="5" spans="1:19" ht="23.25" customHeight="1" x14ac:dyDescent="0.2">
      <c r="D5" s="130" t="s">
        <v>571</v>
      </c>
      <c r="E5" s="130" t="s">
        <v>570</v>
      </c>
      <c r="F5" s="34"/>
      <c r="G5" s="58" t="s">
        <v>452</v>
      </c>
      <c r="H5" s="59" t="s">
        <v>98</v>
      </c>
      <c r="L5" s="1"/>
      <c r="M5" s="377"/>
      <c r="N5" s="377"/>
      <c r="O5" s="377"/>
      <c r="P5" s="377"/>
      <c r="Q5" s="377"/>
      <c r="R5" s="377"/>
      <c r="S5" s="375"/>
    </row>
    <row r="6" spans="1:19" ht="23.25" customHeight="1" x14ac:dyDescent="0.2">
      <c r="B6" s="40" t="s">
        <v>7</v>
      </c>
      <c r="C6" s="41"/>
      <c r="D6" s="162">
        <v>60489</v>
      </c>
      <c r="E6" s="162">
        <v>60491</v>
      </c>
      <c r="G6" s="42">
        <f t="shared" ref="G6:G12" si="0">E6-D6</f>
        <v>2</v>
      </c>
      <c r="H6" s="43">
        <f t="shared" ref="H6:H12" si="1">G6/D6</f>
        <v>3.3063862851096892E-5</v>
      </c>
      <c r="L6" s="377"/>
      <c r="M6" s="377"/>
      <c r="N6" s="378" t="s">
        <v>571</v>
      </c>
      <c r="O6" s="60" t="s">
        <v>570</v>
      </c>
      <c r="P6" s="379"/>
      <c r="Q6" s="58" t="s">
        <v>452</v>
      </c>
      <c r="R6" s="59" t="s">
        <v>98</v>
      </c>
      <c r="S6" s="375"/>
    </row>
    <row r="7" spans="1:19" ht="23.25" customHeight="1" x14ac:dyDescent="0.2">
      <c r="B7" s="44" t="s">
        <v>1</v>
      </c>
      <c r="C7" s="44" t="s">
        <v>0</v>
      </c>
      <c r="D7" s="380">
        <v>44315</v>
      </c>
      <c r="E7" s="163">
        <v>45033</v>
      </c>
      <c r="G7" s="46">
        <f t="shared" si="0"/>
        <v>718</v>
      </c>
      <c r="H7" s="47">
        <f t="shared" si="1"/>
        <v>1.6202188875098725E-2</v>
      </c>
      <c r="L7" s="40" t="s">
        <v>7</v>
      </c>
      <c r="M7" s="41"/>
      <c r="N7" s="162">
        <v>59866</v>
      </c>
      <c r="O7" s="162">
        <v>60019</v>
      </c>
      <c r="P7" s="381"/>
      <c r="Q7" s="42">
        <f t="shared" ref="Q7:Q12" si="2">O7-N7</f>
        <v>153</v>
      </c>
      <c r="R7" s="43">
        <f t="shared" ref="R7:R12" si="3">Q7/N7</f>
        <v>2.5557077473023085E-3</v>
      </c>
      <c r="S7" s="375"/>
    </row>
    <row r="8" spans="1:19" ht="23.25" customHeight="1" x14ac:dyDescent="0.2">
      <c r="B8" s="48"/>
      <c r="C8" s="49" t="s">
        <v>14</v>
      </c>
      <c r="D8" s="382">
        <v>42860</v>
      </c>
      <c r="E8" s="164">
        <v>44026</v>
      </c>
      <c r="G8" s="51">
        <f t="shared" si="0"/>
        <v>1166</v>
      </c>
      <c r="H8" s="52">
        <f t="shared" si="1"/>
        <v>2.7204853009799346E-2</v>
      </c>
      <c r="L8" s="40" t="s">
        <v>1</v>
      </c>
      <c r="M8" s="41"/>
      <c r="N8" s="383">
        <v>92960</v>
      </c>
      <c r="O8" s="166">
        <v>94872</v>
      </c>
      <c r="P8" s="376"/>
      <c r="Q8" s="42">
        <f>O8-N8</f>
        <v>1912</v>
      </c>
      <c r="R8" s="43">
        <f>Q8/N8</f>
        <v>2.0567986230636832E-2</v>
      </c>
      <c r="S8" s="375"/>
    </row>
    <row r="9" spans="1:19" ht="23.25" customHeight="1" x14ac:dyDescent="0.2">
      <c r="B9" s="48"/>
      <c r="C9" s="49" t="s">
        <v>119</v>
      </c>
      <c r="D9" s="382">
        <v>5667</v>
      </c>
      <c r="E9" s="164">
        <v>5706</v>
      </c>
      <c r="G9" s="51">
        <f t="shared" si="0"/>
        <v>39</v>
      </c>
      <c r="H9" s="52">
        <f t="shared" si="1"/>
        <v>6.8819481206987823E-3</v>
      </c>
      <c r="L9" s="58" t="s">
        <v>621</v>
      </c>
      <c r="M9" s="44" t="s">
        <v>0</v>
      </c>
      <c r="N9" s="380">
        <v>44315</v>
      </c>
      <c r="O9" s="163">
        <v>45033</v>
      </c>
      <c r="P9" s="381"/>
      <c r="Q9" s="46">
        <f t="shared" si="2"/>
        <v>718</v>
      </c>
      <c r="R9" s="47">
        <f t="shared" si="3"/>
        <v>1.6202188875098725E-2</v>
      </c>
      <c r="S9" s="375"/>
    </row>
    <row r="10" spans="1:19" ht="23.25" customHeight="1" x14ac:dyDescent="0.2">
      <c r="B10" s="48"/>
      <c r="C10" s="49" t="s">
        <v>171</v>
      </c>
      <c r="D10" s="384">
        <v>118</v>
      </c>
      <c r="E10" s="165">
        <v>107</v>
      </c>
      <c r="G10" s="51">
        <f t="shared" si="0"/>
        <v>-11</v>
      </c>
      <c r="H10" s="52">
        <f t="shared" si="1"/>
        <v>-9.3220338983050849E-2</v>
      </c>
      <c r="L10" s="48"/>
      <c r="M10" s="49" t="s">
        <v>14</v>
      </c>
      <c r="N10" s="382">
        <v>42860</v>
      </c>
      <c r="O10" s="164">
        <v>44026</v>
      </c>
      <c r="P10" s="381"/>
      <c r="Q10" s="51">
        <f t="shared" si="2"/>
        <v>1166</v>
      </c>
      <c r="R10" s="52">
        <f t="shared" si="3"/>
        <v>2.7204853009799346E-2</v>
      </c>
      <c r="S10" s="375"/>
    </row>
    <row r="11" spans="1:19" ht="23.25" customHeight="1" x14ac:dyDescent="0.2">
      <c r="B11" s="40" t="s">
        <v>97</v>
      </c>
      <c r="C11" s="41"/>
      <c r="D11" s="383">
        <v>92960</v>
      </c>
      <c r="E11" s="166">
        <v>94872</v>
      </c>
      <c r="F11" s="31"/>
      <c r="G11" s="42">
        <f t="shared" si="0"/>
        <v>1912</v>
      </c>
      <c r="H11" s="43">
        <f t="shared" si="1"/>
        <v>2.0567986230636832E-2</v>
      </c>
      <c r="L11" s="48"/>
      <c r="M11" s="49" t="s">
        <v>119</v>
      </c>
      <c r="N11" s="382">
        <v>5667</v>
      </c>
      <c r="O11" s="164">
        <v>5706</v>
      </c>
      <c r="P11" s="381"/>
      <c r="Q11" s="51">
        <f t="shared" si="2"/>
        <v>39</v>
      </c>
      <c r="R11" s="52">
        <f t="shared" si="3"/>
        <v>6.8819481206987823E-3</v>
      </c>
      <c r="S11" s="375"/>
    </row>
    <row r="12" spans="1:19" ht="23.25" customHeight="1" x14ac:dyDescent="0.2">
      <c r="B12" s="29" t="s">
        <v>96</v>
      </c>
      <c r="C12" s="53"/>
      <c r="D12" s="385">
        <v>153449</v>
      </c>
      <c r="E12" s="167">
        <v>155363</v>
      </c>
      <c r="G12" s="54">
        <f t="shared" si="0"/>
        <v>1914</v>
      </c>
      <c r="H12" s="32">
        <f t="shared" si="1"/>
        <v>1.2473199564676211E-2</v>
      </c>
      <c r="L12" s="386"/>
      <c r="M12" s="384" t="s">
        <v>171</v>
      </c>
      <c r="N12" s="165">
        <v>118</v>
      </c>
      <c r="O12" s="165">
        <v>107</v>
      </c>
      <c r="P12" s="381"/>
      <c r="Q12" s="387">
        <f t="shared" si="2"/>
        <v>-11</v>
      </c>
      <c r="R12" s="165">
        <f t="shared" si="3"/>
        <v>-9.3220338983050849E-2</v>
      </c>
      <c r="S12" s="375"/>
    </row>
    <row r="13" spans="1:19" ht="9" customHeight="1" x14ac:dyDescent="0.2"/>
    <row r="14" spans="1:19" ht="9" customHeight="1" x14ac:dyDescent="0.2"/>
    <row r="15" spans="1:19" ht="23.25" customHeight="1" x14ac:dyDescent="0.2">
      <c r="A15" s="309"/>
      <c r="B15" s="310" t="s">
        <v>101</v>
      </c>
      <c r="C15" s="309"/>
      <c r="D15" s="309"/>
      <c r="E15" s="309"/>
      <c r="F15" s="309"/>
      <c r="G15" s="309"/>
      <c r="H15" s="309"/>
      <c r="M15" s="579" t="s">
        <v>623</v>
      </c>
      <c r="N15" s="579"/>
      <c r="O15" s="579"/>
      <c r="P15" s="579"/>
      <c r="Q15" s="579"/>
    </row>
    <row r="16" spans="1:19" ht="23.25" customHeight="1" x14ac:dyDescent="0.2">
      <c r="B16" s="37"/>
      <c r="D16" s="60" t="s">
        <v>571</v>
      </c>
      <c r="E16" s="60" t="s">
        <v>570</v>
      </c>
      <c r="F16" s="34"/>
      <c r="G16" s="58" t="s">
        <v>452</v>
      </c>
      <c r="H16" s="59" t="s">
        <v>98</v>
      </c>
      <c r="M16" s="579"/>
      <c r="N16" s="579"/>
      <c r="O16" s="579"/>
      <c r="P16" s="579"/>
      <c r="Q16" s="579"/>
    </row>
    <row r="17" spans="2:17" ht="23.25" customHeight="1" x14ac:dyDescent="0.2">
      <c r="B17" s="44" t="s">
        <v>1</v>
      </c>
      <c r="C17" s="44" t="s">
        <v>2</v>
      </c>
      <c r="D17" s="45">
        <v>48357</v>
      </c>
      <c r="E17" s="45">
        <v>49156</v>
      </c>
      <c r="G17" s="46">
        <f>E17-D17</f>
        <v>799</v>
      </c>
      <c r="H17" s="47">
        <f>G17/D17</f>
        <v>1.6522943937795975E-2</v>
      </c>
      <c r="M17" s="579"/>
      <c r="N17" s="579"/>
      <c r="O17" s="579"/>
      <c r="P17" s="579"/>
      <c r="Q17" s="579"/>
    </row>
    <row r="18" spans="2:17" ht="23.25" customHeight="1" x14ac:dyDescent="0.2">
      <c r="B18" s="48"/>
      <c r="C18" s="49" t="s">
        <v>548</v>
      </c>
      <c r="D18" s="50">
        <v>44603</v>
      </c>
      <c r="E18" s="50">
        <v>45716</v>
      </c>
      <c r="G18" s="51">
        <f>E18-D18</f>
        <v>1113</v>
      </c>
      <c r="H18" s="52">
        <f>G18/D18</f>
        <v>2.4953478465574063E-2</v>
      </c>
      <c r="M18" s="579"/>
      <c r="N18" s="579"/>
      <c r="O18" s="579"/>
      <c r="P18" s="579"/>
      <c r="Q18" s="579"/>
    </row>
    <row r="19" spans="2:17" ht="23.25" customHeight="1" x14ac:dyDescent="0.2">
      <c r="B19" s="29" t="s">
        <v>96</v>
      </c>
      <c r="C19" s="53"/>
      <c r="D19" s="30">
        <f>D18+D17</f>
        <v>92960</v>
      </c>
      <c r="E19" s="30">
        <f>E18+E17</f>
        <v>94872</v>
      </c>
      <c r="G19" s="54">
        <f>E19-D19</f>
        <v>1912</v>
      </c>
      <c r="H19" s="32">
        <f>G19/D19</f>
        <v>2.0567986230636832E-2</v>
      </c>
    </row>
    <row r="20" spans="2:17" x14ac:dyDescent="0.2">
      <c r="B20" s="55"/>
      <c r="E20" s="60"/>
    </row>
    <row r="21" spans="2:17" x14ac:dyDescent="0.2">
      <c r="B21" s="56"/>
    </row>
    <row r="22" spans="2:17" ht="0.75" customHeight="1" x14ac:dyDescent="0.2"/>
    <row r="23" spans="2:17" ht="12.75" x14ac:dyDescent="0.2">
      <c r="B23" s="310" t="s">
        <v>539</v>
      </c>
      <c r="C23" s="309"/>
      <c r="D23" s="309"/>
      <c r="E23" s="309"/>
      <c r="F23" s="309"/>
    </row>
    <row r="24" spans="2:17" x14ac:dyDescent="0.2">
      <c r="B24" s="56"/>
      <c r="C24" s="56"/>
      <c r="D24" s="56"/>
      <c r="E24" s="56"/>
      <c r="F24" s="56"/>
      <c r="G24" s="56"/>
      <c r="H24" s="56"/>
    </row>
    <row r="25" spans="2:17" x14ac:dyDescent="0.2">
      <c r="B25" s="275" t="s">
        <v>270</v>
      </c>
      <c r="C25" s="275" t="s">
        <v>254</v>
      </c>
      <c r="D25" s="275" t="s">
        <v>546</v>
      </c>
      <c r="E25" s="275" t="s">
        <v>199</v>
      </c>
      <c r="F25" s="312" t="s">
        <v>569</v>
      </c>
      <c r="G25" s="56"/>
      <c r="H25" s="58" t="s">
        <v>452</v>
      </c>
      <c r="I25" s="59" t="s">
        <v>98</v>
      </c>
    </row>
    <row r="26" spans="2:17" x14ac:dyDescent="0.2">
      <c r="B26" s="573" t="s">
        <v>271</v>
      </c>
      <c r="C26" s="269" t="s">
        <v>7</v>
      </c>
      <c r="D26" s="270" t="s">
        <v>256</v>
      </c>
      <c r="E26" s="271">
        <v>8940</v>
      </c>
      <c r="F26" s="271">
        <v>8864</v>
      </c>
      <c r="G26" s="56"/>
      <c r="H26" s="271">
        <f>F26-E26</f>
        <v>-76</v>
      </c>
      <c r="I26" s="276">
        <f>H26/E26</f>
        <v>-8.5011185682326625E-3</v>
      </c>
    </row>
    <row r="27" spans="2:17" x14ac:dyDescent="0.2">
      <c r="B27" s="574"/>
      <c r="C27" s="575" t="s">
        <v>257</v>
      </c>
      <c r="D27" s="576"/>
      <c r="E27" s="272">
        <v>8940</v>
      </c>
      <c r="F27" s="272">
        <v>8864</v>
      </c>
      <c r="H27" s="272">
        <f t="shared" ref="H27:H89" si="4">F27-E27</f>
        <v>-76</v>
      </c>
      <c r="I27" s="277">
        <f t="shared" ref="I27:I89" si="5">H27/E27</f>
        <v>-8.5011185682326625E-3</v>
      </c>
    </row>
    <row r="28" spans="2:17" x14ac:dyDescent="0.2">
      <c r="B28" s="574"/>
      <c r="C28" s="573" t="s">
        <v>1</v>
      </c>
      <c r="D28" s="270" t="s">
        <v>0</v>
      </c>
      <c r="E28" s="271">
        <v>6630</v>
      </c>
      <c r="F28" s="271">
        <v>6642</v>
      </c>
      <c r="H28" s="271">
        <f t="shared" si="4"/>
        <v>12</v>
      </c>
      <c r="I28" s="276">
        <f t="shared" si="5"/>
        <v>1.8099547511312218E-3</v>
      </c>
    </row>
    <row r="29" spans="2:17" x14ac:dyDescent="0.2">
      <c r="B29" s="574"/>
      <c r="C29" s="574"/>
      <c r="D29" s="270" t="s">
        <v>14</v>
      </c>
      <c r="E29" s="271">
        <v>6852</v>
      </c>
      <c r="F29" s="271">
        <v>7026</v>
      </c>
      <c r="H29" s="271">
        <f t="shared" si="4"/>
        <v>174</v>
      </c>
      <c r="I29" s="276">
        <f t="shared" si="5"/>
        <v>2.5394045534150613E-2</v>
      </c>
    </row>
    <row r="30" spans="2:17" x14ac:dyDescent="0.2">
      <c r="B30" s="574"/>
      <c r="C30" s="574"/>
      <c r="D30" s="270" t="s">
        <v>119</v>
      </c>
      <c r="E30" s="271">
        <v>813</v>
      </c>
      <c r="F30" s="271">
        <v>812</v>
      </c>
      <c r="H30" s="271">
        <f t="shared" si="4"/>
        <v>-1</v>
      </c>
      <c r="I30" s="276">
        <f t="shared" si="5"/>
        <v>-1.2300123001230013E-3</v>
      </c>
    </row>
    <row r="31" spans="2:17" x14ac:dyDescent="0.2">
      <c r="B31" s="574"/>
      <c r="C31" s="575" t="s">
        <v>97</v>
      </c>
      <c r="D31" s="576"/>
      <c r="E31" s="272">
        <v>14295</v>
      </c>
      <c r="F31" s="272">
        <v>14480</v>
      </c>
      <c r="H31" s="272">
        <f t="shared" si="4"/>
        <v>185</v>
      </c>
      <c r="I31" s="277">
        <f t="shared" si="5"/>
        <v>1.2941587967820916E-2</v>
      </c>
    </row>
    <row r="32" spans="2:17" x14ac:dyDescent="0.2">
      <c r="B32" s="571" t="s">
        <v>289</v>
      </c>
      <c r="C32" s="572"/>
      <c r="D32" s="572"/>
      <c r="E32" s="273">
        <v>23235</v>
      </c>
      <c r="F32" s="273">
        <v>23344</v>
      </c>
      <c r="H32" s="273">
        <f t="shared" si="4"/>
        <v>109</v>
      </c>
      <c r="I32" s="278">
        <f t="shared" si="5"/>
        <v>4.6911986227673765E-3</v>
      </c>
    </row>
    <row r="33" spans="2:9" x14ac:dyDescent="0.2">
      <c r="B33" s="573" t="s">
        <v>272</v>
      </c>
      <c r="C33" s="269" t="s">
        <v>7</v>
      </c>
      <c r="D33" s="270" t="s">
        <v>256</v>
      </c>
      <c r="E33" s="271">
        <v>5078</v>
      </c>
      <c r="F33" s="271">
        <v>5026</v>
      </c>
      <c r="H33" s="271">
        <f t="shared" si="4"/>
        <v>-52</v>
      </c>
      <c r="I33" s="276">
        <f t="shared" si="5"/>
        <v>-1.0240252067743205E-2</v>
      </c>
    </row>
    <row r="34" spans="2:9" x14ac:dyDescent="0.2">
      <c r="B34" s="574"/>
      <c r="C34" s="575" t="s">
        <v>257</v>
      </c>
      <c r="D34" s="576"/>
      <c r="E34" s="272">
        <v>5078</v>
      </c>
      <c r="F34" s="272">
        <v>5026</v>
      </c>
      <c r="H34" s="272">
        <f t="shared" si="4"/>
        <v>-52</v>
      </c>
      <c r="I34" s="277">
        <f t="shared" si="5"/>
        <v>-1.0240252067743205E-2</v>
      </c>
    </row>
    <row r="35" spans="2:9" x14ac:dyDescent="0.2">
      <c r="B35" s="574"/>
      <c r="C35" s="573" t="s">
        <v>1</v>
      </c>
      <c r="D35" s="270" t="s">
        <v>0</v>
      </c>
      <c r="E35" s="271">
        <v>1549</v>
      </c>
      <c r="F35" s="271">
        <v>1517</v>
      </c>
      <c r="H35" s="271">
        <f t="shared" si="4"/>
        <v>-32</v>
      </c>
      <c r="I35" s="276">
        <f t="shared" si="5"/>
        <v>-2.0658489347966429E-2</v>
      </c>
    </row>
    <row r="36" spans="2:9" x14ac:dyDescent="0.2">
      <c r="B36" s="574"/>
      <c r="C36" s="574"/>
      <c r="D36" s="270" t="s">
        <v>14</v>
      </c>
      <c r="E36" s="271">
        <v>2953</v>
      </c>
      <c r="F36" s="271">
        <v>3009</v>
      </c>
      <c r="H36" s="271">
        <f t="shared" si="4"/>
        <v>56</v>
      </c>
      <c r="I36" s="276">
        <f t="shared" si="5"/>
        <v>1.8963765662038605E-2</v>
      </c>
    </row>
    <row r="37" spans="2:9" x14ac:dyDescent="0.2">
      <c r="B37" s="574"/>
      <c r="C37" s="574"/>
      <c r="D37" s="270" t="s">
        <v>119</v>
      </c>
      <c r="E37" s="271">
        <v>227</v>
      </c>
      <c r="F37" s="271">
        <v>247</v>
      </c>
      <c r="H37" s="271">
        <f t="shared" si="4"/>
        <v>20</v>
      </c>
      <c r="I37" s="276">
        <f t="shared" si="5"/>
        <v>8.8105726872246701E-2</v>
      </c>
    </row>
    <row r="38" spans="2:9" x14ac:dyDescent="0.2">
      <c r="B38" s="574"/>
      <c r="C38" s="575" t="s">
        <v>97</v>
      </c>
      <c r="D38" s="576"/>
      <c r="E38" s="272">
        <v>4729</v>
      </c>
      <c r="F38" s="272">
        <v>4773</v>
      </c>
      <c r="H38" s="272">
        <f t="shared" si="4"/>
        <v>44</v>
      </c>
      <c r="I38" s="277">
        <f t="shared" si="5"/>
        <v>9.3042926622964681E-3</v>
      </c>
    </row>
    <row r="39" spans="2:9" x14ac:dyDescent="0.2">
      <c r="B39" s="571" t="s">
        <v>290</v>
      </c>
      <c r="C39" s="572"/>
      <c r="D39" s="572"/>
      <c r="E39" s="273">
        <v>9807</v>
      </c>
      <c r="F39" s="273">
        <v>9799</v>
      </c>
      <c r="H39" s="273">
        <f t="shared" si="4"/>
        <v>-8</v>
      </c>
      <c r="I39" s="278">
        <f t="shared" si="5"/>
        <v>-8.1574385642908126E-4</v>
      </c>
    </row>
    <row r="40" spans="2:9" x14ac:dyDescent="0.2">
      <c r="B40" s="573" t="s">
        <v>273</v>
      </c>
      <c r="C40" s="269" t="s">
        <v>7</v>
      </c>
      <c r="D40" s="270" t="s">
        <v>256</v>
      </c>
      <c r="E40" s="271">
        <v>2997</v>
      </c>
      <c r="F40" s="271">
        <v>2958</v>
      </c>
      <c r="H40" s="271">
        <f t="shared" si="4"/>
        <v>-39</v>
      </c>
      <c r="I40" s="276">
        <f t="shared" si="5"/>
        <v>-1.3013013013013013E-2</v>
      </c>
    </row>
    <row r="41" spans="2:9" x14ac:dyDescent="0.2">
      <c r="B41" s="574"/>
      <c r="C41" s="575" t="s">
        <v>257</v>
      </c>
      <c r="D41" s="576"/>
      <c r="E41" s="272">
        <v>2997</v>
      </c>
      <c r="F41" s="272">
        <v>2958</v>
      </c>
      <c r="H41" s="272">
        <f t="shared" si="4"/>
        <v>-39</v>
      </c>
      <c r="I41" s="277">
        <f t="shared" si="5"/>
        <v>-1.3013013013013013E-2</v>
      </c>
    </row>
    <row r="42" spans="2:9" x14ac:dyDescent="0.2">
      <c r="B42" s="574"/>
      <c r="C42" s="573" t="s">
        <v>1</v>
      </c>
      <c r="D42" s="270" t="s">
        <v>0</v>
      </c>
      <c r="E42" s="271">
        <v>9035</v>
      </c>
      <c r="F42" s="271">
        <v>9233</v>
      </c>
      <c r="H42" s="271">
        <f t="shared" si="4"/>
        <v>198</v>
      </c>
      <c r="I42" s="276">
        <f t="shared" si="5"/>
        <v>2.1914775871610403E-2</v>
      </c>
    </row>
    <row r="43" spans="2:9" x14ac:dyDescent="0.2">
      <c r="B43" s="574"/>
      <c r="C43" s="574"/>
      <c r="D43" s="270" t="s">
        <v>14</v>
      </c>
      <c r="E43" s="271">
        <v>3279</v>
      </c>
      <c r="F43" s="271">
        <v>3327</v>
      </c>
      <c r="H43" s="271">
        <f t="shared" si="4"/>
        <v>48</v>
      </c>
      <c r="I43" s="276">
        <f t="shared" si="5"/>
        <v>1.463860933211345E-2</v>
      </c>
    </row>
    <row r="44" spans="2:9" x14ac:dyDescent="0.2">
      <c r="B44" s="574"/>
      <c r="C44" s="575" t="s">
        <v>97</v>
      </c>
      <c r="D44" s="576"/>
      <c r="E44" s="272">
        <v>12314</v>
      </c>
      <c r="F44" s="272">
        <v>12560</v>
      </c>
      <c r="H44" s="272">
        <f t="shared" si="4"/>
        <v>246</v>
      </c>
      <c r="I44" s="277">
        <f t="shared" si="5"/>
        <v>1.997726165340263E-2</v>
      </c>
    </row>
    <row r="45" spans="2:9" x14ac:dyDescent="0.2">
      <c r="B45" s="571" t="s">
        <v>291</v>
      </c>
      <c r="C45" s="572"/>
      <c r="D45" s="572"/>
      <c r="E45" s="273">
        <v>15311</v>
      </c>
      <c r="F45" s="273">
        <v>15518</v>
      </c>
      <c r="H45" s="273">
        <f t="shared" si="4"/>
        <v>207</v>
      </c>
      <c r="I45" s="278">
        <f t="shared" si="5"/>
        <v>1.3519691724903663E-2</v>
      </c>
    </row>
    <row r="46" spans="2:9" x14ac:dyDescent="0.2">
      <c r="B46" s="573" t="s">
        <v>274</v>
      </c>
      <c r="C46" s="269" t="s">
        <v>7</v>
      </c>
      <c r="D46" s="270" t="s">
        <v>256</v>
      </c>
      <c r="E46" s="271">
        <v>3196</v>
      </c>
      <c r="F46" s="271">
        <v>3306</v>
      </c>
      <c r="H46" s="271">
        <f t="shared" si="4"/>
        <v>110</v>
      </c>
      <c r="I46" s="276">
        <f t="shared" si="5"/>
        <v>3.4418022528160203E-2</v>
      </c>
    </row>
    <row r="47" spans="2:9" x14ac:dyDescent="0.2">
      <c r="B47" s="574"/>
      <c r="C47" s="575" t="s">
        <v>257</v>
      </c>
      <c r="D47" s="576"/>
      <c r="E47" s="272">
        <v>3196</v>
      </c>
      <c r="F47" s="272">
        <v>3306</v>
      </c>
      <c r="H47" s="272">
        <f t="shared" si="4"/>
        <v>110</v>
      </c>
      <c r="I47" s="277">
        <f t="shared" si="5"/>
        <v>3.4418022528160203E-2</v>
      </c>
    </row>
    <row r="48" spans="2:9" x14ac:dyDescent="0.2">
      <c r="B48" s="574"/>
      <c r="C48" s="573" t="s">
        <v>1</v>
      </c>
      <c r="D48" s="270" t="s">
        <v>0</v>
      </c>
      <c r="E48" s="271">
        <v>1679</v>
      </c>
      <c r="F48" s="271">
        <v>1752</v>
      </c>
      <c r="H48" s="271">
        <f t="shared" si="4"/>
        <v>73</v>
      </c>
      <c r="I48" s="276">
        <f t="shared" si="5"/>
        <v>4.3478260869565216E-2</v>
      </c>
    </row>
    <row r="49" spans="2:9" x14ac:dyDescent="0.2">
      <c r="B49" s="574"/>
      <c r="C49" s="574"/>
      <c r="D49" s="270" t="s">
        <v>14</v>
      </c>
      <c r="E49" s="271">
        <v>1767</v>
      </c>
      <c r="F49" s="271">
        <v>1855</v>
      </c>
      <c r="H49" s="271">
        <f t="shared" si="4"/>
        <v>88</v>
      </c>
      <c r="I49" s="276">
        <f t="shared" si="5"/>
        <v>4.9801924165251837E-2</v>
      </c>
    </row>
    <row r="50" spans="2:9" x14ac:dyDescent="0.2">
      <c r="B50" s="574"/>
      <c r="C50" s="574"/>
      <c r="D50" s="270" t="s">
        <v>119</v>
      </c>
      <c r="E50" s="271">
        <v>268</v>
      </c>
      <c r="F50" s="271">
        <v>270</v>
      </c>
      <c r="H50" s="271">
        <f t="shared" si="4"/>
        <v>2</v>
      </c>
      <c r="I50" s="276">
        <f t="shared" si="5"/>
        <v>7.462686567164179E-3</v>
      </c>
    </row>
    <row r="51" spans="2:9" x14ac:dyDescent="0.2">
      <c r="B51" s="574"/>
      <c r="C51" s="574"/>
      <c r="D51" s="270" t="s">
        <v>171</v>
      </c>
      <c r="E51" s="271">
        <v>118</v>
      </c>
      <c r="F51" s="271">
        <v>107</v>
      </c>
      <c r="H51" s="271">
        <f t="shared" si="4"/>
        <v>-11</v>
      </c>
      <c r="I51" s="276">
        <f t="shared" si="5"/>
        <v>-9.3220338983050849E-2</v>
      </c>
    </row>
    <row r="52" spans="2:9" x14ac:dyDescent="0.2">
      <c r="B52" s="574"/>
      <c r="C52" s="575" t="s">
        <v>97</v>
      </c>
      <c r="D52" s="576"/>
      <c r="E52" s="272">
        <v>3832</v>
      </c>
      <c r="F52" s="272">
        <v>3984</v>
      </c>
      <c r="H52" s="272">
        <f t="shared" si="4"/>
        <v>152</v>
      </c>
      <c r="I52" s="277">
        <f t="shared" si="5"/>
        <v>3.9665970772442591E-2</v>
      </c>
    </row>
    <row r="53" spans="2:9" x14ac:dyDescent="0.2">
      <c r="B53" s="571" t="s">
        <v>292</v>
      </c>
      <c r="C53" s="572"/>
      <c r="D53" s="572"/>
      <c r="E53" s="273">
        <v>7028</v>
      </c>
      <c r="F53" s="273">
        <v>7290</v>
      </c>
      <c r="H53" s="273">
        <f t="shared" si="4"/>
        <v>262</v>
      </c>
      <c r="I53" s="278">
        <f t="shared" si="5"/>
        <v>3.7279453614114971E-2</v>
      </c>
    </row>
    <row r="54" spans="2:9" x14ac:dyDescent="0.2">
      <c r="B54" s="573" t="s">
        <v>275</v>
      </c>
      <c r="C54" s="269" t="s">
        <v>7</v>
      </c>
      <c r="D54" s="270" t="s">
        <v>256</v>
      </c>
      <c r="E54" s="271">
        <v>233</v>
      </c>
      <c r="F54" s="271">
        <v>238</v>
      </c>
      <c r="H54" s="271">
        <f t="shared" si="4"/>
        <v>5</v>
      </c>
      <c r="I54" s="276">
        <f t="shared" si="5"/>
        <v>2.1459227467811159E-2</v>
      </c>
    </row>
    <row r="55" spans="2:9" x14ac:dyDescent="0.2">
      <c r="B55" s="574"/>
      <c r="C55" s="575" t="s">
        <v>257</v>
      </c>
      <c r="D55" s="576"/>
      <c r="E55" s="272">
        <v>233</v>
      </c>
      <c r="F55" s="272">
        <v>238</v>
      </c>
      <c r="H55" s="272">
        <f t="shared" si="4"/>
        <v>5</v>
      </c>
      <c r="I55" s="277">
        <f t="shared" si="5"/>
        <v>2.1459227467811159E-2</v>
      </c>
    </row>
    <row r="56" spans="2:9" x14ac:dyDescent="0.2">
      <c r="B56" s="571" t="s">
        <v>293</v>
      </c>
      <c r="C56" s="572"/>
      <c r="D56" s="572"/>
      <c r="E56" s="273">
        <v>233</v>
      </c>
      <c r="F56" s="273">
        <v>238</v>
      </c>
      <c r="H56" s="273">
        <f t="shared" si="4"/>
        <v>5</v>
      </c>
      <c r="I56" s="278">
        <f t="shared" si="5"/>
        <v>2.1459227467811159E-2</v>
      </c>
    </row>
    <row r="57" spans="2:9" x14ac:dyDescent="0.2">
      <c r="B57" s="573" t="s">
        <v>276</v>
      </c>
      <c r="C57" s="269" t="s">
        <v>7</v>
      </c>
      <c r="D57" s="270" t="s">
        <v>256</v>
      </c>
      <c r="E57" s="271">
        <v>5075</v>
      </c>
      <c r="F57" s="271">
        <v>5018</v>
      </c>
      <c r="H57" s="271">
        <f t="shared" si="4"/>
        <v>-57</v>
      </c>
      <c r="I57" s="276">
        <f t="shared" si="5"/>
        <v>-1.123152709359606E-2</v>
      </c>
    </row>
    <row r="58" spans="2:9" x14ac:dyDescent="0.2">
      <c r="B58" s="574"/>
      <c r="C58" s="575" t="s">
        <v>257</v>
      </c>
      <c r="D58" s="576"/>
      <c r="E58" s="272">
        <v>5075</v>
      </c>
      <c r="F58" s="272">
        <v>5018</v>
      </c>
      <c r="H58" s="272">
        <f t="shared" si="4"/>
        <v>-57</v>
      </c>
      <c r="I58" s="277">
        <f t="shared" si="5"/>
        <v>-1.123152709359606E-2</v>
      </c>
    </row>
    <row r="59" spans="2:9" x14ac:dyDescent="0.2">
      <c r="B59" s="574"/>
      <c r="C59" s="573" t="s">
        <v>1</v>
      </c>
      <c r="D59" s="270" t="s">
        <v>0</v>
      </c>
      <c r="E59" s="271">
        <v>892</v>
      </c>
      <c r="F59" s="271">
        <v>863</v>
      </c>
      <c r="H59" s="271">
        <f t="shared" si="4"/>
        <v>-29</v>
      </c>
      <c r="I59" s="276">
        <f t="shared" si="5"/>
        <v>-3.2511210762331835E-2</v>
      </c>
    </row>
    <row r="60" spans="2:9" x14ac:dyDescent="0.2">
      <c r="B60" s="574"/>
      <c r="C60" s="574"/>
      <c r="D60" s="270" t="s">
        <v>14</v>
      </c>
      <c r="E60" s="271">
        <v>1620</v>
      </c>
      <c r="F60" s="271">
        <v>1690</v>
      </c>
      <c r="H60" s="271">
        <f t="shared" si="4"/>
        <v>70</v>
      </c>
      <c r="I60" s="276">
        <f t="shared" si="5"/>
        <v>4.3209876543209874E-2</v>
      </c>
    </row>
    <row r="61" spans="2:9" x14ac:dyDescent="0.2">
      <c r="B61" s="574"/>
      <c r="C61" s="574"/>
      <c r="D61" s="270" t="s">
        <v>119</v>
      </c>
      <c r="E61" s="271">
        <v>689</v>
      </c>
      <c r="F61" s="271">
        <v>648</v>
      </c>
      <c r="H61" s="271">
        <f t="shared" si="4"/>
        <v>-41</v>
      </c>
      <c r="I61" s="276">
        <f t="shared" si="5"/>
        <v>-5.9506531204644414E-2</v>
      </c>
    </row>
    <row r="62" spans="2:9" x14ac:dyDescent="0.2">
      <c r="B62" s="574"/>
      <c r="C62" s="575" t="s">
        <v>97</v>
      </c>
      <c r="D62" s="576"/>
      <c r="E62" s="272">
        <v>3201</v>
      </c>
      <c r="F62" s="272">
        <v>3201</v>
      </c>
      <c r="H62" s="272">
        <f t="shared" si="4"/>
        <v>0</v>
      </c>
      <c r="I62" s="277">
        <f t="shared" si="5"/>
        <v>0</v>
      </c>
    </row>
    <row r="63" spans="2:9" x14ac:dyDescent="0.2">
      <c r="B63" s="571" t="s">
        <v>294</v>
      </c>
      <c r="C63" s="572"/>
      <c r="D63" s="572"/>
      <c r="E63" s="273">
        <v>8276</v>
      </c>
      <c r="F63" s="273">
        <v>8219</v>
      </c>
      <c r="H63" s="273">
        <f t="shared" si="4"/>
        <v>-57</v>
      </c>
      <c r="I63" s="278">
        <f t="shared" si="5"/>
        <v>-6.8873852102464958E-3</v>
      </c>
    </row>
    <row r="64" spans="2:9" x14ac:dyDescent="0.2">
      <c r="B64" s="573" t="s">
        <v>277</v>
      </c>
      <c r="C64" s="269" t="s">
        <v>7</v>
      </c>
      <c r="D64" s="270" t="s">
        <v>256</v>
      </c>
      <c r="E64" s="271">
        <v>311</v>
      </c>
      <c r="F64" s="271">
        <v>264</v>
      </c>
      <c r="H64" s="271">
        <f t="shared" si="4"/>
        <v>-47</v>
      </c>
      <c r="I64" s="276">
        <f t="shared" si="5"/>
        <v>-0.15112540192926044</v>
      </c>
    </row>
    <row r="65" spans="2:9" x14ac:dyDescent="0.2">
      <c r="B65" s="574"/>
      <c r="C65" s="575" t="s">
        <v>257</v>
      </c>
      <c r="D65" s="576"/>
      <c r="E65" s="272">
        <v>311</v>
      </c>
      <c r="F65" s="272">
        <v>264</v>
      </c>
      <c r="H65" s="272">
        <f t="shared" si="4"/>
        <v>-47</v>
      </c>
      <c r="I65" s="277">
        <f t="shared" si="5"/>
        <v>-0.15112540192926044</v>
      </c>
    </row>
    <row r="66" spans="2:9" x14ac:dyDescent="0.2">
      <c r="B66" s="574"/>
      <c r="C66" s="269" t="s">
        <v>1</v>
      </c>
      <c r="D66" s="270" t="s">
        <v>14</v>
      </c>
      <c r="E66" s="271">
        <v>541</v>
      </c>
      <c r="F66" s="271">
        <v>502</v>
      </c>
      <c r="H66" s="271">
        <f t="shared" si="4"/>
        <v>-39</v>
      </c>
      <c r="I66" s="276">
        <f t="shared" si="5"/>
        <v>-7.2088724584103508E-2</v>
      </c>
    </row>
    <row r="67" spans="2:9" x14ac:dyDescent="0.2">
      <c r="B67" s="574"/>
      <c r="C67" s="575" t="s">
        <v>97</v>
      </c>
      <c r="D67" s="576"/>
      <c r="E67" s="272">
        <v>541</v>
      </c>
      <c r="F67" s="272">
        <v>502</v>
      </c>
      <c r="H67" s="272">
        <f t="shared" si="4"/>
        <v>-39</v>
      </c>
      <c r="I67" s="277">
        <f t="shared" si="5"/>
        <v>-7.2088724584103508E-2</v>
      </c>
    </row>
    <row r="68" spans="2:9" x14ac:dyDescent="0.2">
      <c r="B68" s="571" t="s">
        <v>295</v>
      </c>
      <c r="C68" s="572"/>
      <c r="D68" s="572"/>
      <c r="E68" s="273">
        <v>852</v>
      </c>
      <c r="F68" s="273">
        <v>766</v>
      </c>
      <c r="H68" s="273">
        <f t="shared" si="4"/>
        <v>-86</v>
      </c>
      <c r="I68" s="278">
        <f t="shared" si="5"/>
        <v>-0.10093896713615023</v>
      </c>
    </row>
    <row r="69" spans="2:9" x14ac:dyDescent="0.2">
      <c r="B69" s="573" t="s">
        <v>278</v>
      </c>
      <c r="C69" s="269" t="s">
        <v>7</v>
      </c>
      <c r="D69" s="270" t="s">
        <v>256</v>
      </c>
      <c r="E69" s="271">
        <v>303</v>
      </c>
      <c r="F69" s="271">
        <v>278</v>
      </c>
      <c r="H69" s="271">
        <f t="shared" si="4"/>
        <v>-25</v>
      </c>
      <c r="I69" s="276">
        <f t="shared" si="5"/>
        <v>-8.2508250825082508E-2</v>
      </c>
    </row>
    <row r="70" spans="2:9" x14ac:dyDescent="0.2">
      <c r="B70" s="574"/>
      <c r="C70" s="575" t="s">
        <v>257</v>
      </c>
      <c r="D70" s="576"/>
      <c r="E70" s="272">
        <v>303</v>
      </c>
      <c r="F70" s="272">
        <v>278</v>
      </c>
      <c r="H70" s="272">
        <f t="shared" si="4"/>
        <v>-25</v>
      </c>
      <c r="I70" s="277">
        <f t="shared" si="5"/>
        <v>-8.2508250825082508E-2</v>
      </c>
    </row>
    <row r="71" spans="2:9" x14ac:dyDescent="0.2">
      <c r="B71" s="574"/>
      <c r="C71" s="573" t="s">
        <v>1</v>
      </c>
      <c r="D71" s="270" t="s">
        <v>0</v>
      </c>
      <c r="E71" s="271">
        <v>334</v>
      </c>
      <c r="F71" s="271">
        <v>350</v>
      </c>
      <c r="H71" s="271">
        <f t="shared" si="4"/>
        <v>16</v>
      </c>
      <c r="I71" s="276">
        <f t="shared" si="5"/>
        <v>4.790419161676647E-2</v>
      </c>
    </row>
    <row r="72" spans="2:9" x14ac:dyDescent="0.2">
      <c r="B72" s="574"/>
      <c r="C72" s="574"/>
      <c r="D72" s="270" t="s">
        <v>14</v>
      </c>
      <c r="E72" s="271">
        <v>529</v>
      </c>
      <c r="F72" s="271">
        <v>575</v>
      </c>
      <c r="H72" s="271">
        <f t="shared" si="4"/>
        <v>46</v>
      </c>
      <c r="I72" s="276">
        <f t="shared" si="5"/>
        <v>8.6956521739130432E-2</v>
      </c>
    </row>
    <row r="73" spans="2:9" x14ac:dyDescent="0.2">
      <c r="B73" s="574"/>
      <c r="C73" s="575" t="s">
        <v>97</v>
      </c>
      <c r="D73" s="576"/>
      <c r="E73" s="272">
        <v>863</v>
      </c>
      <c r="F73" s="272">
        <v>925</v>
      </c>
      <c r="H73" s="272">
        <f t="shared" si="4"/>
        <v>62</v>
      </c>
      <c r="I73" s="277">
        <f t="shared" si="5"/>
        <v>7.1842410196987255E-2</v>
      </c>
    </row>
    <row r="74" spans="2:9" x14ac:dyDescent="0.2">
      <c r="B74" s="571" t="s">
        <v>296</v>
      </c>
      <c r="C74" s="572"/>
      <c r="D74" s="572"/>
      <c r="E74" s="273">
        <v>1166</v>
      </c>
      <c r="F74" s="273">
        <v>1203</v>
      </c>
      <c r="H74" s="273">
        <f t="shared" si="4"/>
        <v>37</v>
      </c>
      <c r="I74" s="278">
        <f t="shared" si="5"/>
        <v>3.1732418524871353E-2</v>
      </c>
    </row>
    <row r="75" spans="2:9" x14ac:dyDescent="0.2">
      <c r="B75" s="573" t="s">
        <v>279</v>
      </c>
      <c r="C75" s="269" t="s">
        <v>7</v>
      </c>
      <c r="D75" s="270" t="s">
        <v>256</v>
      </c>
      <c r="E75" s="271">
        <v>3470</v>
      </c>
      <c r="F75" s="271">
        <v>3495</v>
      </c>
      <c r="H75" s="271">
        <f t="shared" si="4"/>
        <v>25</v>
      </c>
      <c r="I75" s="276">
        <f t="shared" si="5"/>
        <v>7.2046109510086453E-3</v>
      </c>
    </row>
    <row r="76" spans="2:9" x14ac:dyDescent="0.2">
      <c r="B76" s="574"/>
      <c r="C76" s="575" t="s">
        <v>257</v>
      </c>
      <c r="D76" s="576"/>
      <c r="E76" s="272">
        <v>3470</v>
      </c>
      <c r="F76" s="272">
        <v>3495</v>
      </c>
      <c r="H76" s="272">
        <f t="shared" si="4"/>
        <v>25</v>
      </c>
      <c r="I76" s="277">
        <f t="shared" si="5"/>
        <v>7.2046109510086453E-3</v>
      </c>
    </row>
    <row r="77" spans="2:9" x14ac:dyDescent="0.2">
      <c r="B77" s="574"/>
      <c r="C77" s="573" t="s">
        <v>1</v>
      </c>
      <c r="D77" s="270" t="s">
        <v>0</v>
      </c>
      <c r="E77" s="271">
        <v>5708</v>
      </c>
      <c r="F77" s="271">
        <v>5706</v>
      </c>
      <c r="H77" s="271">
        <f t="shared" si="4"/>
        <v>-2</v>
      </c>
      <c r="I77" s="276">
        <f t="shared" si="5"/>
        <v>-3.5038542396636298E-4</v>
      </c>
    </row>
    <row r="78" spans="2:9" x14ac:dyDescent="0.2">
      <c r="B78" s="574"/>
      <c r="C78" s="574"/>
      <c r="D78" s="270" t="s">
        <v>14</v>
      </c>
      <c r="E78" s="271">
        <v>2775</v>
      </c>
      <c r="F78" s="271">
        <v>2844</v>
      </c>
      <c r="H78" s="271">
        <f t="shared" si="4"/>
        <v>69</v>
      </c>
      <c r="I78" s="276">
        <f t="shared" si="5"/>
        <v>2.4864864864864864E-2</v>
      </c>
    </row>
    <row r="79" spans="2:9" x14ac:dyDescent="0.2">
      <c r="B79" s="574"/>
      <c r="C79" s="574"/>
      <c r="D79" s="270" t="s">
        <v>119</v>
      </c>
      <c r="E79" s="271">
        <v>298</v>
      </c>
      <c r="F79" s="271">
        <v>333</v>
      </c>
      <c r="H79" s="271">
        <f t="shared" si="4"/>
        <v>35</v>
      </c>
      <c r="I79" s="276">
        <f t="shared" si="5"/>
        <v>0.1174496644295302</v>
      </c>
    </row>
    <row r="80" spans="2:9" x14ac:dyDescent="0.2">
      <c r="B80" s="574"/>
      <c r="C80" s="575" t="s">
        <v>97</v>
      </c>
      <c r="D80" s="576"/>
      <c r="E80" s="272">
        <v>8781</v>
      </c>
      <c r="F80" s="272">
        <v>8883</v>
      </c>
      <c r="H80" s="272">
        <f t="shared" si="4"/>
        <v>102</v>
      </c>
      <c r="I80" s="277">
        <f t="shared" si="5"/>
        <v>1.1615989067304407E-2</v>
      </c>
    </row>
    <row r="81" spans="2:9" x14ac:dyDescent="0.2">
      <c r="B81" s="571" t="s">
        <v>297</v>
      </c>
      <c r="C81" s="572"/>
      <c r="D81" s="572"/>
      <c r="E81" s="273">
        <v>12251</v>
      </c>
      <c r="F81" s="273">
        <v>12378</v>
      </c>
      <c r="H81" s="273">
        <f t="shared" si="4"/>
        <v>127</v>
      </c>
      <c r="I81" s="278">
        <f t="shared" si="5"/>
        <v>1.0366500693820913E-2</v>
      </c>
    </row>
    <row r="82" spans="2:9" x14ac:dyDescent="0.2">
      <c r="B82" s="573" t="s">
        <v>280</v>
      </c>
      <c r="C82" s="269" t="s">
        <v>7</v>
      </c>
      <c r="D82" s="270" t="s">
        <v>256</v>
      </c>
      <c r="E82" s="271">
        <v>1074</v>
      </c>
      <c r="F82" s="271">
        <v>1068</v>
      </c>
      <c r="H82" s="271">
        <f t="shared" si="4"/>
        <v>-6</v>
      </c>
      <c r="I82" s="276">
        <f t="shared" si="5"/>
        <v>-5.5865921787709499E-3</v>
      </c>
    </row>
    <row r="83" spans="2:9" x14ac:dyDescent="0.2">
      <c r="B83" s="574"/>
      <c r="C83" s="575" t="s">
        <v>257</v>
      </c>
      <c r="D83" s="576"/>
      <c r="E83" s="272">
        <v>1074</v>
      </c>
      <c r="F83" s="272">
        <v>1068</v>
      </c>
      <c r="H83" s="272">
        <f t="shared" si="4"/>
        <v>-6</v>
      </c>
      <c r="I83" s="277">
        <f t="shared" si="5"/>
        <v>-5.5865921787709499E-3</v>
      </c>
    </row>
    <row r="84" spans="2:9" x14ac:dyDescent="0.2">
      <c r="B84" s="574"/>
      <c r="C84" s="573" t="s">
        <v>1</v>
      </c>
      <c r="D84" s="270" t="s">
        <v>0</v>
      </c>
      <c r="E84" s="271">
        <v>582</v>
      </c>
      <c r="F84" s="271">
        <v>546</v>
      </c>
      <c r="H84" s="271">
        <f t="shared" si="4"/>
        <v>-36</v>
      </c>
      <c r="I84" s="276">
        <f t="shared" si="5"/>
        <v>-6.1855670103092786E-2</v>
      </c>
    </row>
    <row r="85" spans="2:9" x14ac:dyDescent="0.2">
      <c r="B85" s="574"/>
      <c r="C85" s="574"/>
      <c r="D85" s="270" t="s">
        <v>14</v>
      </c>
      <c r="E85" s="271">
        <v>270</v>
      </c>
      <c r="F85" s="271">
        <v>352</v>
      </c>
      <c r="H85" s="271">
        <f t="shared" si="4"/>
        <v>82</v>
      </c>
      <c r="I85" s="276">
        <f t="shared" si="5"/>
        <v>0.3037037037037037</v>
      </c>
    </row>
    <row r="86" spans="2:9" x14ac:dyDescent="0.2">
      <c r="B86" s="574"/>
      <c r="C86" s="574"/>
      <c r="D86" s="270" t="s">
        <v>119</v>
      </c>
      <c r="E86" s="271">
        <v>1024</v>
      </c>
      <c r="F86" s="271">
        <v>1017</v>
      </c>
      <c r="H86" s="271">
        <f t="shared" si="4"/>
        <v>-7</v>
      </c>
      <c r="I86" s="276">
        <f t="shared" si="5"/>
        <v>-6.8359375E-3</v>
      </c>
    </row>
    <row r="87" spans="2:9" x14ac:dyDescent="0.2">
      <c r="B87" s="574"/>
      <c r="C87" s="575" t="s">
        <v>97</v>
      </c>
      <c r="D87" s="576"/>
      <c r="E87" s="272">
        <v>1876</v>
      </c>
      <c r="F87" s="272">
        <v>1915</v>
      </c>
      <c r="H87" s="272">
        <f t="shared" si="4"/>
        <v>39</v>
      </c>
      <c r="I87" s="277">
        <f t="shared" si="5"/>
        <v>2.0788912579957356E-2</v>
      </c>
    </row>
    <row r="88" spans="2:9" x14ac:dyDescent="0.2">
      <c r="B88" s="571" t="s">
        <v>298</v>
      </c>
      <c r="C88" s="572"/>
      <c r="D88" s="572"/>
      <c r="E88" s="273">
        <v>2950</v>
      </c>
      <c r="F88" s="273">
        <v>2983</v>
      </c>
      <c r="H88" s="273">
        <f t="shared" si="4"/>
        <v>33</v>
      </c>
      <c r="I88" s="278">
        <f t="shared" si="5"/>
        <v>1.1186440677966102E-2</v>
      </c>
    </row>
    <row r="89" spans="2:9" x14ac:dyDescent="0.2">
      <c r="B89" s="573" t="s">
        <v>281</v>
      </c>
      <c r="C89" s="269" t="s">
        <v>7</v>
      </c>
      <c r="D89" s="270" t="s">
        <v>256</v>
      </c>
      <c r="E89" s="271">
        <v>492</v>
      </c>
      <c r="F89" s="271">
        <v>487</v>
      </c>
      <c r="H89" s="271">
        <f t="shared" si="4"/>
        <v>-5</v>
      </c>
      <c r="I89" s="276">
        <f t="shared" si="5"/>
        <v>-1.016260162601626E-2</v>
      </c>
    </row>
    <row r="90" spans="2:9" x14ac:dyDescent="0.2">
      <c r="B90" s="574"/>
      <c r="C90" s="575" t="s">
        <v>257</v>
      </c>
      <c r="D90" s="576"/>
      <c r="E90" s="272">
        <v>492</v>
      </c>
      <c r="F90" s="272">
        <v>487</v>
      </c>
      <c r="H90" s="272">
        <f t="shared" ref="H90:H153" si="6">F90-E90</f>
        <v>-5</v>
      </c>
      <c r="I90" s="277">
        <f t="shared" ref="I90:I153" si="7">H90/E90</f>
        <v>-1.016260162601626E-2</v>
      </c>
    </row>
    <row r="91" spans="2:9" x14ac:dyDescent="0.2">
      <c r="B91" s="574"/>
      <c r="C91" s="573" t="s">
        <v>1</v>
      </c>
      <c r="D91" s="270" t="s">
        <v>0</v>
      </c>
      <c r="E91" s="271">
        <v>193</v>
      </c>
      <c r="F91" s="271">
        <v>203</v>
      </c>
      <c r="H91" s="271">
        <f t="shared" si="6"/>
        <v>10</v>
      </c>
      <c r="I91" s="276">
        <f t="shared" si="7"/>
        <v>5.181347150259067E-2</v>
      </c>
    </row>
    <row r="92" spans="2:9" x14ac:dyDescent="0.2">
      <c r="B92" s="574"/>
      <c r="C92" s="574"/>
      <c r="D92" s="270" t="s">
        <v>14</v>
      </c>
      <c r="E92" s="271">
        <v>707</v>
      </c>
      <c r="F92" s="271">
        <v>679</v>
      </c>
      <c r="H92" s="271">
        <f t="shared" si="6"/>
        <v>-28</v>
      </c>
      <c r="I92" s="276">
        <f t="shared" si="7"/>
        <v>-3.9603960396039604E-2</v>
      </c>
    </row>
    <row r="93" spans="2:9" x14ac:dyDescent="0.2">
      <c r="B93" s="574"/>
      <c r="C93" s="575" t="s">
        <v>97</v>
      </c>
      <c r="D93" s="576"/>
      <c r="E93" s="272">
        <v>900</v>
      </c>
      <c r="F93" s="272">
        <v>882</v>
      </c>
      <c r="H93" s="272">
        <f t="shared" si="6"/>
        <v>-18</v>
      </c>
      <c r="I93" s="277">
        <f t="shared" si="7"/>
        <v>-0.02</v>
      </c>
    </row>
    <row r="94" spans="2:9" x14ac:dyDescent="0.2">
      <c r="B94" s="571" t="s">
        <v>299</v>
      </c>
      <c r="C94" s="572"/>
      <c r="D94" s="572"/>
      <c r="E94" s="273">
        <v>1392</v>
      </c>
      <c r="F94" s="273">
        <v>1369</v>
      </c>
      <c r="H94" s="273">
        <f t="shared" si="6"/>
        <v>-23</v>
      </c>
      <c r="I94" s="278">
        <f t="shared" si="7"/>
        <v>-1.6522988505747127E-2</v>
      </c>
    </row>
    <row r="95" spans="2:9" x14ac:dyDescent="0.2">
      <c r="B95" s="573" t="s">
        <v>282</v>
      </c>
      <c r="C95" s="269" t="s">
        <v>7</v>
      </c>
      <c r="D95" s="270" t="s">
        <v>256</v>
      </c>
      <c r="E95" s="271">
        <v>390</v>
      </c>
      <c r="F95" s="271">
        <v>409</v>
      </c>
      <c r="H95" s="271">
        <f t="shared" si="6"/>
        <v>19</v>
      </c>
      <c r="I95" s="276">
        <f t="shared" si="7"/>
        <v>4.8717948717948718E-2</v>
      </c>
    </row>
    <row r="96" spans="2:9" x14ac:dyDescent="0.2">
      <c r="B96" s="574"/>
      <c r="C96" s="575" t="s">
        <v>257</v>
      </c>
      <c r="D96" s="576"/>
      <c r="E96" s="272">
        <v>390</v>
      </c>
      <c r="F96" s="272">
        <v>409</v>
      </c>
      <c r="H96" s="272">
        <f t="shared" si="6"/>
        <v>19</v>
      </c>
      <c r="I96" s="277">
        <f t="shared" si="7"/>
        <v>4.8717948717948718E-2</v>
      </c>
    </row>
    <row r="97" spans="2:9" x14ac:dyDescent="0.2">
      <c r="B97" s="574"/>
      <c r="C97" s="269" t="s">
        <v>1</v>
      </c>
      <c r="D97" s="270" t="s">
        <v>14</v>
      </c>
      <c r="E97" s="271">
        <v>151</v>
      </c>
      <c r="F97" s="271">
        <v>116</v>
      </c>
      <c r="H97" s="271">
        <f t="shared" si="6"/>
        <v>-35</v>
      </c>
      <c r="I97" s="276">
        <f t="shared" si="7"/>
        <v>-0.23178807947019867</v>
      </c>
    </row>
    <row r="98" spans="2:9" x14ac:dyDescent="0.2">
      <c r="B98" s="574"/>
      <c r="C98" s="575" t="s">
        <v>97</v>
      </c>
      <c r="D98" s="576"/>
      <c r="E98" s="272">
        <v>151</v>
      </c>
      <c r="F98" s="272">
        <v>116</v>
      </c>
      <c r="H98" s="272">
        <f t="shared" si="6"/>
        <v>-35</v>
      </c>
      <c r="I98" s="277">
        <f t="shared" si="7"/>
        <v>-0.23178807947019867</v>
      </c>
    </row>
    <row r="99" spans="2:9" x14ac:dyDescent="0.2">
      <c r="B99" s="571" t="s">
        <v>300</v>
      </c>
      <c r="C99" s="572"/>
      <c r="D99" s="572"/>
      <c r="E99" s="273">
        <v>541</v>
      </c>
      <c r="F99" s="273">
        <v>525</v>
      </c>
      <c r="H99" s="273">
        <f t="shared" si="6"/>
        <v>-16</v>
      </c>
      <c r="I99" s="278">
        <f t="shared" si="7"/>
        <v>-2.9574861367837338E-2</v>
      </c>
    </row>
    <row r="100" spans="2:9" x14ac:dyDescent="0.2">
      <c r="B100" s="573" t="s">
        <v>283</v>
      </c>
      <c r="C100" s="269" t="s">
        <v>7</v>
      </c>
      <c r="D100" s="270" t="s">
        <v>256</v>
      </c>
      <c r="E100" s="271">
        <v>464</v>
      </c>
      <c r="F100" s="271">
        <v>453</v>
      </c>
      <c r="H100" s="271">
        <f t="shared" si="6"/>
        <v>-11</v>
      </c>
      <c r="I100" s="276">
        <f t="shared" si="7"/>
        <v>-2.3706896551724137E-2</v>
      </c>
    </row>
    <row r="101" spans="2:9" x14ac:dyDescent="0.2">
      <c r="B101" s="574"/>
      <c r="C101" s="575" t="s">
        <v>257</v>
      </c>
      <c r="D101" s="576"/>
      <c r="E101" s="272">
        <v>464</v>
      </c>
      <c r="F101" s="272">
        <v>453</v>
      </c>
      <c r="H101" s="272">
        <f t="shared" si="6"/>
        <v>-11</v>
      </c>
      <c r="I101" s="277">
        <f t="shared" si="7"/>
        <v>-2.3706896551724137E-2</v>
      </c>
    </row>
    <row r="102" spans="2:9" x14ac:dyDescent="0.2">
      <c r="B102" s="574"/>
      <c r="C102" s="269" t="s">
        <v>1</v>
      </c>
      <c r="D102" s="270" t="s">
        <v>14</v>
      </c>
      <c r="E102" s="271">
        <v>310</v>
      </c>
      <c r="F102" s="271">
        <v>296</v>
      </c>
      <c r="H102" s="271">
        <f t="shared" si="6"/>
        <v>-14</v>
      </c>
      <c r="I102" s="276">
        <f t="shared" si="7"/>
        <v>-4.5161290322580643E-2</v>
      </c>
    </row>
    <row r="103" spans="2:9" x14ac:dyDescent="0.2">
      <c r="B103" s="574"/>
      <c r="C103" s="575" t="s">
        <v>97</v>
      </c>
      <c r="D103" s="576"/>
      <c r="E103" s="272">
        <v>310</v>
      </c>
      <c r="F103" s="272">
        <v>296</v>
      </c>
      <c r="H103" s="272">
        <f t="shared" si="6"/>
        <v>-14</v>
      </c>
      <c r="I103" s="277">
        <f t="shared" si="7"/>
        <v>-4.5161290322580643E-2</v>
      </c>
    </row>
    <row r="104" spans="2:9" x14ac:dyDescent="0.2">
      <c r="B104" s="571" t="s">
        <v>301</v>
      </c>
      <c r="C104" s="572"/>
      <c r="D104" s="572"/>
      <c r="E104" s="273">
        <v>774</v>
      </c>
      <c r="F104" s="273">
        <v>749</v>
      </c>
      <c r="H104" s="273">
        <f t="shared" si="6"/>
        <v>-25</v>
      </c>
      <c r="I104" s="278">
        <f t="shared" si="7"/>
        <v>-3.2299741602067181E-2</v>
      </c>
    </row>
    <row r="105" spans="2:9" x14ac:dyDescent="0.2">
      <c r="B105" s="573" t="s">
        <v>284</v>
      </c>
      <c r="C105" s="269" t="s">
        <v>7</v>
      </c>
      <c r="D105" s="270" t="s">
        <v>256</v>
      </c>
      <c r="E105" s="271">
        <v>3500</v>
      </c>
      <c r="F105" s="271">
        <v>3542</v>
      </c>
      <c r="H105" s="271">
        <f t="shared" si="6"/>
        <v>42</v>
      </c>
      <c r="I105" s="276">
        <f t="shared" si="7"/>
        <v>1.2E-2</v>
      </c>
    </row>
    <row r="106" spans="2:9" x14ac:dyDescent="0.2">
      <c r="B106" s="574"/>
      <c r="C106" s="575" t="s">
        <v>257</v>
      </c>
      <c r="D106" s="576"/>
      <c r="E106" s="272">
        <v>3500</v>
      </c>
      <c r="F106" s="272">
        <v>3542</v>
      </c>
      <c r="H106" s="272">
        <f t="shared" si="6"/>
        <v>42</v>
      </c>
      <c r="I106" s="277">
        <f t="shared" si="7"/>
        <v>1.2E-2</v>
      </c>
    </row>
    <row r="107" spans="2:9" x14ac:dyDescent="0.2">
      <c r="B107" s="574"/>
      <c r="C107" s="573" t="s">
        <v>1</v>
      </c>
      <c r="D107" s="270" t="s">
        <v>0</v>
      </c>
      <c r="E107" s="271">
        <v>1206</v>
      </c>
      <c r="F107" s="271">
        <v>1235</v>
      </c>
      <c r="H107" s="271">
        <f t="shared" si="6"/>
        <v>29</v>
      </c>
      <c r="I107" s="276">
        <f t="shared" si="7"/>
        <v>2.404643449419569E-2</v>
      </c>
    </row>
    <row r="108" spans="2:9" x14ac:dyDescent="0.2">
      <c r="B108" s="574"/>
      <c r="C108" s="574"/>
      <c r="D108" s="270" t="s">
        <v>14</v>
      </c>
      <c r="E108" s="271">
        <v>4132</v>
      </c>
      <c r="F108" s="271">
        <v>4260</v>
      </c>
      <c r="H108" s="271">
        <f t="shared" si="6"/>
        <v>128</v>
      </c>
      <c r="I108" s="276">
        <f t="shared" si="7"/>
        <v>3.0977734753146177E-2</v>
      </c>
    </row>
    <row r="109" spans="2:9" x14ac:dyDescent="0.2">
      <c r="B109" s="574"/>
      <c r="C109" s="574"/>
      <c r="D109" s="270" t="s">
        <v>119</v>
      </c>
      <c r="E109" s="271">
        <v>80</v>
      </c>
      <c r="F109" s="271">
        <v>77</v>
      </c>
      <c r="H109" s="271">
        <f t="shared" si="6"/>
        <v>-3</v>
      </c>
      <c r="I109" s="276">
        <f t="shared" si="7"/>
        <v>-3.7499999999999999E-2</v>
      </c>
    </row>
    <row r="110" spans="2:9" x14ac:dyDescent="0.2">
      <c r="B110" s="574"/>
      <c r="C110" s="575" t="s">
        <v>97</v>
      </c>
      <c r="D110" s="576"/>
      <c r="E110" s="272">
        <v>5418</v>
      </c>
      <c r="F110" s="272">
        <v>5572</v>
      </c>
      <c r="H110" s="272">
        <f t="shared" si="6"/>
        <v>154</v>
      </c>
      <c r="I110" s="277">
        <f t="shared" si="7"/>
        <v>2.8423772609819122E-2</v>
      </c>
    </row>
    <row r="111" spans="2:9" x14ac:dyDescent="0.2">
      <c r="B111" s="571" t="s">
        <v>302</v>
      </c>
      <c r="C111" s="572"/>
      <c r="D111" s="572"/>
      <c r="E111" s="273">
        <v>8918</v>
      </c>
      <c r="F111" s="273">
        <v>9114</v>
      </c>
      <c r="H111" s="273">
        <f t="shared" si="6"/>
        <v>196</v>
      </c>
      <c r="I111" s="278">
        <f t="shared" si="7"/>
        <v>2.197802197802198E-2</v>
      </c>
    </row>
    <row r="112" spans="2:9" x14ac:dyDescent="0.2">
      <c r="B112" s="573" t="s">
        <v>540</v>
      </c>
      <c r="C112" s="269" t="s">
        <v>7</v>
      </c>
      <c r="D112" s="270" t="s">
        <v>256</v>
      </c>
      <c r="E112" s="271">
        <v>319</v>
      </c>
      <c r="F112" s="271">
        <v>362</v>
      </c>
      <c r="H112" s="271">
        <f t="shared" si="6"/>
        <v>43</v>
      </c>
      <c r="I112" s="276">
        <f t="shared" si="7"/>
        <v>0.13479623824451412</v>
      </c>
    </row>
    <row r="113" spans="2:9" x14ac:dyDescent="0.2">
      <c r="B113" s="574"/>
      <c r="C113" s="575" t="s">
        <v>257</v>
      </c>
      <c r="D113" s="576"/>
      <c r="E113" s="272">
        <v>319</v>
      </c>
      <c r="F113" s="272">
        <v>362</v>
      </c>
      <c r="H113" s="272">
        <f t="shared" si="6"/>
        <v>43</v>
      </c>
      <c r="I113" s="277">
        <f t="shared" si="7"/>
        <v>0.13479623824451412</v>
      </c>
    </row>
    <row r="114" spans="2:9" x14ac:dyDescent="0.2">
      <c r="B114" s="574"/>
      <c r="C114" s="573" t="s">
        <v>1</v>
      </c>
      <c r="D114" s="270" t="s">
        <v>0</v>
      </c>
      <c r="E114" s="271">
        <v>62</v>
      </c>
      <c r="F114" s="271">
        <v>67</v>
      </c>
      <c r="H114" s="271">
        <f t="shared" si="6"/>
        <v>5</v>
      </c>
      <c r="I114" s="276">
        <f t="shared" si="7"/>
        <v>8.0645161290322578E-2</v>
      </c>
    </row>
    <row r="115" spans="2:9" x14ac:dyDescent="0.2">
      <c r="B115" s="574"/>
      <c r="C115" s="574"/>
      <c r="D115" s="270" t="s">
        <v>14</v>
      </c>
      <c r="E115" s="271">
        <v>31</v>
      </c>
      <c r="F115" s="271">
        <v>7</v>
      </c>
      <c r="H115" s="271">
        <f t="shared" si="6"/>
        <v>-24</v>
      </c>
      <c r="I115" s="276">
        <f t="shared" si="7"/>
        <v>-0.77419354838709675</v>
      </c>
    </row>
    <row r="116" spans="2:9" x14ac:dyDescent="0.2">
      <c r="B116" s="574"/>
      <c r="C116" s="575" t="s">
        <v>97</v>
      </c>
      <c r="D116" s="576"/>
      <c r="E116" s="272">
        <v>93</v>
      </c>
      <c r="F116" s="272">
        <v>74</v>
      </c>
      <c r="H116" s="272">
        <f t="shared" si="6"/>
        <v>-19</v>
      </c>
      <c r="I116" s="277">
        <f t="shared" si="7"/>
        <v>-0.20430107526881722</v>
      </c>
    </row>
    <row r="117" spans="2:9" x14ac:dyDescent="0.2">
      <c r="B117" s="571" t="s">
        <v>543</v>
      </c>
      <c r="C117" s="572"/>
      <c r="D117" s="572"/>
      <c r="E117" s="273">
        <v>412</v>
      </c>
      <c r="F117" s="273">
        <v>436</v>
      </c>
      <c r="H117" s="273">
        <f t="shared" si="6"/>
        <v>24</v>
      </c>
      <c r="I117" s="278">
        <f t="shared" si="7"/>
        <v>5.8252427184466021E-2</v>
      </c>
    </row>
    <row r="118" spans="2:9" x14ac:dyDescent="0.2">
      <c r="B118" s="573" t="s">
        <v>285</v>
      </c>
      <c r="C118" s="269" t="s">
        <v>7</v>
      </c>
      <c r="D118" s="270" t="s">
        <v>256</v>
      </c>
      <c r="E118" s="271">
        <v>8978</v>
      </c>
      <c r="F118" s="271">
        <v>9073</v>
      </c>
      <c r="H118" s="271">
        <f t="shared" si="6"/>
        <v>95</v>
      </c>
      <c r="I118" s="276">
        <f t="shared" si="7"/>
        <v>1.0581421251949209E-2</v>
      </c>
    </row>
    <row r="119" spans="2:9" x14ac:dyDescent="0.2">
      <c r="B119" s="574"/>
      <c r="C119" s="575" t="s">
        <v>257</v>
      </c>
      <c r="D119" s="576"/>
      <c r="E119" s="272">
        <v>8978</v>
      </c>
      <c r="F119" s="272">
        <v>9073</v>
      </c>
      <c r="H119" s="272">
        <f t="shared" si="6"/>
        <v>95</v>
      </c>
      <c r="I119" s="277">
        <f t="shared" si="7"/>
        <v>1.0581421251949209E-2</v>
      </c>
    </row>
    <row r="120" spans="2:9" x14ac:dyDescent="0.2">
      <c r="B120" s="574"/>
      <c r="C120" s="573" t="s">
        <v>1</v>
      </c>
      <c r="D120" s="270" t="s">
        <v>0</v>
      </c>
      <c r="E120" s="271">
        <v>3488</v>
      </c>
      <c r="F120" s="271">
        <v>3620</v>
      </c>
      <c r="H120" s="271">
        <f t="shared" si="6"/>
        <v>132</v>
      </c>
      <c r="I120" s="276">
        <f t="shared" si="7"/>
        <v>3.7844036697247709E-2</v>
      </c>
    </row>
    <row r="121" spans="2:9" x14ac:dyDescent="0.2">
      <c r="B121" s="574"/>
      <c r="C121" s="574"/>
      <c r="D121" s="270" t="s">
        <v>14</v>
      </c>
      <c r="E121" s="271">
        <v>6463</v>
      </c>
      <c r="F121" s="271">
        <v>6680</v>
      </c>
      <c r="H121" s="271">
        <f t="shared" si="6"/>
        <v>217</v>
      </c>
      <c r="I121" s="276">
        <f t="shared" si="7"/>
        <v>3.3575738820980972E-2</v>
      </c>
    </row>
    <row r="122" spans="2:9" x14ac:dyDescent="0.2">
      <c r="B122" s="574"/>
      <c r="C122" s="574"/>
      <c r="D122" s="270" t="s">
        <v>119</v>
      </c>
      <c r="E122" s="271">
        <v>391</v>
      </c>
      <c r="F122" s="271">
        <v>374</v>
      </c>
      <c r="H122" s="271">
        <f t="shared" si="6"/>
        <v>-17</v>
      </c>
      <c r="I122" s="276">
        <f t="shared" si="7"/>
        <v>-4.3478260869565216E-2</v>
      </c>
    </row>
    <row r="123" spans="2:9" x14ac:dyDescent="0.2">
      <c r="B123" s="574"/>
      <c r="C123" s="575" t="s">
        <v>97</v>
      </c>
      <c r="D123" s="576"/>
      <c r="E123" s="272">
        <v>10342</v>
      </c>
      <c r="F123" s="272">
        <v>10674</v>
      </c>
      <c r="H123" s="272">
        <f t="shared" si="6"/>
        <v>332</v>
      </c>
      <c r="I123" s="277">
        <f t="shared" si="7"/>
        <v>3.2102107909495262E-2</v>
      </c>
    </row>
    <row r="124" spans="2:9" x14ac:dyDescent="0.2">
      <c r="B124" s="571" t="s">
        <v>303</v>
      </c>
      <c r="C124" s="572"/>
      <c r="D124" s="572"/>
      <c r="E124" s="273">
        <v>19320</v>
      </c>
      <c r="F124" s="273">
        <v>19747</v>
      </c>
      <c r="H124" s="273">
        <f t="shared" si="6"/>
        <v>427</v>
      </c>
      <c r="I124" s="278">
        <f t="shared" si="7"/>
        <v>2.2101449275362318E-2</v>
      </c>
    </row>
    <row r="125" spans="2:9" x14ac:dyDescent="0.2">
      <c r="B125" s="573" t="s">
        <v>286</v>
      </c>
      <c r="C125" s="269" t="s">
        <v>7</v>
      </c>
      <c r="D125" s="270" t="s">
        <v>256</v>
      </c>
      <c r="E125" s="271">
        <v>8630</v>
      </c>
      <c r="F125" s="271">
        <v>8504</v>
      </c>
      <c r="H125" s="271">
        <f t="shared" si="6"/>
        <v>-126</v>
      </c>
      <c r="I125" s="276">
        <f t="shared" si="7"/>
        <v>-1.4600231749710313E-2</v>
      </c>
    </row>
    <row r="126" spans="2:9" x14ac:dyDescent="0.2">
      <c r="B126" s="574"/>
      <c r="C126" s="575" t="s">
        <v>257</v>
      </c>
      <c r="D126" s="576"/>
      <c r="E126" s="272">
        <v>8630</v>
      </c>
      <c r="F126" s="272">
        <v>8504</v>
      </c>
      <c r="H126" s="272">
        <f t="shared" si="6"/>
        <v>-126</v>
      </c>
      <c r="I126" s="277">
        <f t="shared" si="7"/>
        <v>-1.4600231749710313E-2</v>
      </c>
    </row>
    <row r="127" spans="2:9" x14ac:dyDescent="0.2">
      <c r="B127" s="574"/>
      <c r="C127" s="573" t="s">
        <v>1</v>
      </c>
      <c r="D127" s="270" t="s">
        <v>0</v>
      </c>
      <c r="E127" s="271">
        <v>4408</v>
      </c>
      <c r="F127" s="271">
        <v>4472</v>
      </c>
      <c r="H127" s="271">
        <f t="shared" si="6"/>
        <v>64</v>
      </c>
      <c r="I127" s="276">
        <f t="shared" si="7"/>
        <v>1.4519056261343012E-2</v>
      </c>
    </row>
    <row r="128" spans="2:9" x14ac:dyDescent="0.2">
      <c r="B128" s="574"/>
      <c r="C128" s="574"/>
      <c r="D128" s="270" t="s">
        <v>14</v>
      </c>
      <c r="E128" s="271">
        <v>2560</v>
      </c>
      <c r="F128" s="271">
        <v>2643</v>
      </c>
      <c r="H128" s="271">
        <f t="shared" si="6"/>
        <v>83</v>
      </c>
      <c r="I128" s="276">
        <f t="shared" si="7"/>
        <v>3.2421875000000003E-2</v>
      </c>
    </row>
    <row r="129" spans="2:9" x14ac:dyDescent="0.2">
      <c r="B129" s="574"/>
      <c r="C129" s="574"/>
      <c r="D129" s="270" t="s">
        <v>119</v>
      </c>
      <c r="E129" s="271">
        <v>1157</v>
      </c>
      <c r="F129" s="271">
        <v>1184</v>
      </c>
      <c r="H129" s="271">
        <f t="shared" si="6"/>
        <v>27</v>
      </c>
      <c r="I129" s="276">
        <f t="shared" si="7"/>
        <v>2.3336214347450302E-2</v>
      </c>
    </row>
    <row r="130" spans="2:9" x14ac:dyDescent="0.2">
      <c r="B130" s="574"/>
      <c r="C130" s="575" t="s">
        <v>97</v>
      </c>
      <c r="D130" s="576"/>
      <c r="E130" s="272">
        <v>8125</v>
      </c>
      <c r="F130" s="272">
        <v>8299</v>
      </c>
      <c r="H130" s="272">
        <f t="shared" si="6"/>
        <v>174</v>
      </c>
      <c r="I130" s="277">
        <f t="shared" si="7"/>
        <v>2.1415384615384614E-2</v>
      </c>
    </row>
    <row r="131" spans="2:9" x14ac:dyDescent="0.2">
      <c r="B131" s="571" t="s">
        <v>304</v>
      </c>
      <c r="C131" s="572"/>
      <c r="D131" s="572"/>
      <c r="E131" s="273">
        <v>16755</v>
      </c>
      <c r="F131" s="273">
        <v>16803</v>
      </c>
      <c r="H131" s="273">
        <f t="shared" si="6"/>
        <v>48</v>
      </c>
      <c r="I131" s="278">
        <f t="shared" si="7"/>
        <v>2.8648164726947181E-3</v>
      </c>
    </row>
    <row r="132" spans="2:9" x14ac:dyDescent="0.2">
      <c r="B132" s="573" t="s">
        <v>287</v>
      </c>
      <c r="C132" s="269" t="s">
        <v>7</v>
      </c>
      <c r="D132" s="270" t="s">
        <v>256</v>
      </c>
      <c r="E132" s="271">
        <v>3449</v>
      </c>
      <c r="F132" s="271">
        <v>3468</v>
      </c>
      <c r="H132" s="271">
        <f t="shared" si="6"/>
        <v>19</v>
      </c>
      <c r="I132" s="276">
        <f t="shared" si="7"/>
        <v>5.508843142939983E-3</v>
      </c>
    </row>
    <row r="133" spans="2:9" x14ac:dyDescent="0.2">
      <c r="B133" s="574"/>
      <c r="C133" s="575" t="s">
        <v>257</v>
      </c>
      <c r="D133" s="576"/>
      <c r="E133" s="272">
        <v>3449</v>
      </c>
      <c r="F133" s="272">
        <v>3468</v>
      </c>
      <c r="H133" s="272">
        <f t="shared" si="6"/>
        <v>19</v>
      </c>
      <c r="I133" s="277">
        <f t="shared" si="7"/>
        <v>5.508843142939983E-3</v>
      </c>
    </row>
    <row r="134" spans="2:9" x14ac:dyDescent="0.2">
      <c r="B134" s="574"/>
      <c r="C134" s="573" t="s">
        <v>1</v>
      </c>
      <c r="D134" s="270" t="s">
        <v>0</v>
      </c>
      <c r="E134" s="271">
        <v>6895</v>
      </c>
      <c r="F134" s="271">
        <v>7145</v>
      </c>
      <c r="H134" s="271">
        <f t="shared" si="6"/>
        <v>250</v>
      </c>
      <c r="I134" s="276">
        <f t="shared" si="7"/>
        <v>3.6258158085569252E-2</v>
      </c>
    </row>
    <row r="135" spans="2:9" x14ac:dyDescent="0.2">
      <c r="B135" s="574"/>
      <c r="C135" s="574"/>
      <c r="D135" s="270" t="s">
        <v>14</v>
      </c>
      <c r="E135" s="271">
        <v>6088</v>
      </c>
      <c r="F135" s="271">
        <v>6326</v>
      </c>
      <c r="H135" s="271">
        <f t="shared" si="6"/>
        <v>238</v>
      </c>
      <c r="I135" s="276">
        <f t="shared" si="7"/>
        <v>3.9093298291721416E-2</v>
      </c>
    </row>
    <row r="136" spans="2:9" x14ac:dyDescent="0.2">
      <c r="B136" s="574"/>
      <c r="C136" s="574"/>
      <c r="D136" s="270" t="s">
        <v>119</v>
      </c>
      <c r="E136" s="271">
        <v>450</v>
      </c>
      <c r="F136" s="271">
        <v>456</v>
      </c>
      <c r="H136" s="271">
        <f t="shared" si="6"/>
        <v>6</v>
      </c>
      <c r="I136" s="276">
        <f t="shared" si="7"/>
        <v>1.3333333333333334E-2</v>
      </c>
    </row>
    <row r="137" spans="2:9" x14ac:dyDescent="0.2">
      <c r="B137" s="574"/>
      <c r="C137" s="575" t="s">
        <v>97</v>
      </c>
      <c r="D137" s="576"/>
      <c r="E137" s="272">
        <v>13433</v>
      </c>
      <c r="F137" s="272">
        <v>13927</v>
      </c>
      <c r="H137" s="272">
        <f t="shared" si="6"/>
        <v>494</v>
      </c>
      <c r="I137" s="277">
        <f t="shared" si="7"/>
        <v>3.6775106082036775E-2</v>
      </c>
    </row>
    <row r="138" spans="2:9" x14ac:dyDescent="0.2">
      <c r="B138" s="571" t="s">
        <v>305</v>
      </c>
      <c r="C138" s="572"/>
      <c r="D138" s="572"/>
      <c r="E138" s="273">
        <v>16882</v>
      </c>
      <c r="F138" s="273">
        <v>17395</v>
      </c>
      <c r="H138" s="273">
        <f t="shared" si="6"/>
        <v>513</v>
      </c>
      <c r="I138" s="278">
        <f t="shared" si="7"/>
        <v>3.0387394858429097E-2</v>
      </c>
    </row>
    <row r="139" spans="2:9" x14ac:dyDescent="0.2">
      <c r="B139" s="573" t="s">
        <v>541</v>
      </c>
      <c r="C139" s="269" t="s">
        <v>7</v>
      </c>
      <c r="D139" s="270" t="s">
        <v>256</v>
      </c>
      <c r="E139" s="271">
        <v>242</v>
      </c>
      <c r="F139" s="271">
        <v>214</v>
      </c>
      <c r="H139" s="271">
        <f t="shared" si="6"/>
        <v>-28</v>
      </c>
      <c r="I139" s="276">
        <f t="shared" si="7"/>
        <v>-0.11570247933884298</v>
      </c>
    </row>
    <row r="140" spans="2:9" x14ac:dyDescent="0.2">
      <c r="B140" s="574"/>
      <c r="C140" s="575" t="s">
        <v>257</v>
      </c>
      <c r="D140" s="576"/>
      <c r="E140" s="272">
        <v>242</v>
      </c>
      <c r="F140" s="272">
        <v>214</v>
      </c>
      <c r="H140" s="272">
        <f t="shared" si="6"/>
        <v>-28</v>
      </c>
      <c r="I140" s="277">
        <f t="shared" si="7"/>
        <v>-0.11570247933884298</v>
      </c>
    </row>
    <row r="141" spans="2:9" x14ac:dyDescent="0.2">
      <c r="B141" s="574"/>
      <c r="C141" s="573" t="s">
        <v>1</v>
      </c>
      <c r="D141" s="270" t="s">
        <v>0</v>
      </c>
      <c r="E141" s="271">
        <v>195</v>
      </c>
      <c r="F141" s="271">
        <v>211</v>
      </c>
      <c r="H141" s="271">
        <f t="shared" si="6"/>
        <v>16</v>
      </c>
      <c r="I141" s="276">
        <f t="shared" si="7"/>
        <v>8.2051282051282051E-2</v>
      </c>
    </row>
    <row r="142" spans="2:9" x14ac:dyDescent="0.2">
      <c r="B142" s="574"/>
      <c r="C142" s="574"/>
      <c r="D142" s="270" t="s">
        <v>14</v>
      </c>
      <c r="E142" s="271">
        <v>351</v>
      </c>
      <c r="F142" s="271">
        <v>390</v>
      </c>
      <c r="H142" s="271">
        <f t="shared" si="6"/>
        <v>39</v>
      </c>
      <c r="I142" s="276">
        <f t="shared" si="7"/>
        <v>0.1111111111111111</v>
      </c>
    </row>
    <row r="143" spans="2:9" x14ac:dyDescent="0.2">
      <c r="B143" s="574"/>
      <c r="C143" s="575" t="s">
        <v>97</v>
      </c>
      <c r="D143" s="576"/>
      <c r="E143" s="272">
        <v>546</v>
      </c>
      <c r="F143" s="272">
        <v>601</v>
      </c>
      <c r="H143" s="272">
        <f t="shared" si="6"/>
        <v>55</v>
      </c>
      <c r="I143" s="277">
        <f t="shared" si="7"/>
        <v>0.10073260073260074</v>
      </c>
    </row>
    <row r="144" spans="2:9" x14ac:dyDescent="0.2">
      <c r="B144" s="571" t="s">
        <v>544</v>
      </c>
      <c r="C144" s="572"/>
      <c r="D144" s="572"/>
      <c r="E144" s="273">
        <v>788</v>
      </c>
      <c r="F144" s="273">
        <v>815</v>
      </c>
      <c r="H144" s="273">
        <f t="shared" si="6"/>
        <v>27</v>
      </c>
      <c r="I144" s="278">
        <f t="shared" si="7"/>
        <v>3.4263959390862943E-2</v>
      </c>
    </row>
    <row r="145" spans="2:9" x14ac:dyDescent="0.2">
      <c r="B145" s="573" t="s">
        <v>288</v>
      </c>
      <c r="C145" s="269" t="s">
        <v>7</v>
      </c>
      <c r="D145" s="270" t="s">
        <v>256</v>
      </c>
      <c r="E145" s="271">
        <v>3271</v>
      </c>
      <c r="F145" s="271">
        <v>3381</v>
      </c>
      <c r="H145" s="271">
        <f t="shared" si="6"/>
        <v>110</v>
      </c>
      <c r="I145" s="276">
        <f t="shared" si="7"/>
        <v>3.3628859675940079E-2</v>
      </c>
    </row>
    <row r="146" spans="2:9" x14ac:dyDescent="0.2">
      <c r="B146" s="574"/>
      <c r="C146" s="575" t="s">
        <v>257</v>
      </c>
      <c r="D146" s="576"/>
      <c r="E146" s="272">
        <v>3271</v>
      </c>
      <c r="F146" s="272">
        <v>3381</v>
      </c>
      <c r="H146" s="272">
        <f t="shared" si="6"/>
        <v>110</v>
      </c>
      <c r="I146" s="277">
        <f t="shared" si="7"/>
        <v>3.3628859675940079E-2</v>
      </c>
    </row>
    <row r="147" spans="2:9" x14ac:dyDescent="0.2">
      <c r="B147" s="574"/>
      <c r="C147" s="573" t="s">
        <v>1</v>
      </c>
      <c r="D147" s="270" t="s">
        <v>0</v>
      </c>
      <c r="E147" s="271">
        <v>1459</v>
      </c>
      <c r="F147" s="271">
        <v>1471</v>
      </c>
      <c r="H147" s="271">
        <f t="shared" si="6"/>
        <v>12</v>
      </c>
      <c r="I147" s="276">
        <f t="shared" si="7"/>
        <v>8.2248115147361203E-3</v>
      </c>
    </row>
    <row r="148" spans="2:9" x14ac:dyDescent="0.2">
      <c r="B148" s="574"/>
      <c r="C148" s="574"/>
      <c r="D148" s="270" t="s">
        <v>14</v>
      </c>
      <c r="E148" s="271">
        <v>1481</v>
      </c>
      <c r="F148" s="271">
        <v>1449</v>
      </c>
      <c r="H148" s="271">
        <f t="shared" si="6"/>
        <v>-32</v>
      </c>
      <c r="I148" s="276">
        <f t="shared" si="7"/>
        <v>-2.160702228224173E-2</v>
      </c>
    </row>
    <row r="149" spans="2:9" x14ac:dyDescent="0.2">
      <c r="B149" s="574"/>
      <c r="C149" s="574"/>
      <c r="D149" s="270" t="s">
        <v>119</v>
      </c>
      <c r="E149" s="271">
        <v>270</v>
      </c>
      <c r="F149" s="271">
        <v>288</v>
      </c>
      <c r="H149" s="271">
        <f t="shared" si="6"/>
        <v>18</v>
      </c>
      <c r="I149" s="276">
        <f t="shared" si="7"/>
        <v>6.6666666666666666E-2</v>
      </c>
    </row>
    <row r="150" spans="2:9" x14ac:dyDescent="0.2">
      <c r="B150" s="574"/>
      <c r="C150" s="575" t="s">
        <v>97</v>
      </c>
      <c r="D150" s="576"/>
      <c r="E150" s="272">
        <v>3210</v>
      </c>
      <c r="F150" s="272">
        <v>3208</v>
      </c>
      <c r="H150" s="272">
        <f t="shared" si="6"/>
        <v>-2</v>
      </c>
      <c r="I150" s="277">
        <f t="shared" si="7"/>
        <v>-6.2305295950155766E-4</v>
      </c>
    </row>
    <row r="151" spans="2:9" x14ac:dyDescent="0.2">
      <c r="B151" s="571" t="s">
        <v>306</v>
      </c>
      <c r="C151" s="572"/>
      <c r="D151" s="572"/>
      <c r="E151" s="273">
        <v>6481</v>
      </c>
      <c r="F151" s="273">
        <v>6589</v>
      </c>
      <c r="H151" s="273">
        <f t="shared" si="6"/>
        <v>108</v>
      </c>
      <c r="I151" s="278">
        <f t="shared" si="7"/>
        <v>1.666409504706064E-2</v>
      </c>
    </row>
    <row r="152" spans="2:9" x14ac:dyDescent="0.2">
      <c r="B152" s="573" t="s">
        <v>542</v>
      </c>
      <c r="C152" s="269" t="s">
        <v>7</v>
      </c>
      <c r="D152" s="270" t="s">
        <v>256</v>
      </c>
      <c r="E152" s="271">
        <v>77</v>
      </c>
      <c r="F152" s="271">
        <v>83</v>
      </c>
      <c r="H152" s="271">
        <f t="shared" si="6"/>
        <v>6</v>
      </c>
      <c r="I152" s="276">
        <f t="shared" si="7"/>
        <v>7.792207792207792E-2</v>
      </c>
    </row>
    <row r="153" spans="2:9" x14ac:dyDescent="0.2">
      <c r="B153" s="574"/>
      <c r="C153" s="575" t="s">
        <v>257</v>
      </c>
      <c r="D153" s="576"/>
      <c r="E153" s="272">
        <v>77</v>
      </c>
      <c r="F153" s="272">
        <v>83</v>
      </c>
      <c r="H153" s="272">
        <f t="shared" si="6"/>
        <v>6</v>
      </c>
      <c r="I153" s="277">
        <f t="shared" si="7"/>
        <v>7.792207792207792E-2</v>
      </c>
    </row>
    <row r="154" spans="2:9" x14ac:dyDescent="0.2">
      <c r="B154" s="571" t="s">
        <v>545</v>
      </c>
      <c r="C154" s="572"/>
      <c r="D154" s="572"/>
      <c r="E154" s="273">
        <v>77</v>
      </c>
      <c r="F154" s="273">
        <v>83</v>
      </c>
      <c r="H154" s="273">
        <f t="shared" ref="H154:H155" si="8">F154-E154</f>
        <v>6</v>
      </c>
      <c r="I154" s="278">
        <f t="shared" ref="I154:I155" si="9">H154/E154</f>
        <v>7.792207792207792E-2</v>
      </c>
    </row>
    <row r="155" spans="2:9" x14ac:dyDescent="0.2">
      <c r="B155" s="577" t="s">
        <v>96</v>
      </c>
      <c r="C155" s="578"/>
      <c r="D155" s="578"/>
      <c r="E155" s="274">
        <v>153449</v>
      </c>
      <c r="F155" s="274">
        <v>155363</v>
      </c>
      <c r="H155" s="274">
        <f t="shared" si="8"/>
        <v>1914</v>
      </c>
      <c r="I155" s="279">
        <f t="shared" si="9"/>
        <v>1.2473199564676211E-2</v>
      </c>
    </row>
    <row r="158" spans="2:9" ht="12.75" x14ac:dyDescent="0.2">
      <c r="B158" s="310" t="s">
        <v>547</v>
      </c>
      <c r="C158" s="309"/>
      <c r="D158" s="309"/>
      <c r="E158" s="309"/>
      <c r="F158" s="309"/>
      <c r="G158" s="309"/>
      <c r="H158" s="309"/>
    </row>
    <row r="160" spans="2:9" x14ac:dyDescent="0.2">
      <c r="B160" s="275" t="s">
        <v>270</v>
      </c>
      <c r="C160" s="275" t="s">
        <v>549</v>
      </c>
      <c r="D160" s="275" t="s">
        <v>199</v>
      </c>
      <c r="E160" s="275" t="s">
        <v>569</v>
      </c>
      <c r="G160" s="58" t="s">
        <v>452</v>
      </c>
      <c r="H160" s="59" t="s">
        <v>98</v>
      </c>
    </row>
    <row r="161" spans="2:8" x14ac:dyDescent="0.2">
      <c r="B161" s="573" t="s">
        <v>271</v>
      </c>
      <c r="C161" s="270" t="s">
        <v>548</v>
      </c>
      <c r="D161" s="271">
        <v>6988</v>
      </c>
      <c r="E161" s="271">
        <v>7149</v>
      </c>
      <c r="G161" s="271">
        <f>E161-D161</f>
        <v>161</v>
      </c>
      <c r="H161" s="271">
        <f>G161/D161</f>
        <v>2.3039496279336005E-2</v>
      </c>
    </row>
    <row r="162" spans="2:8" x14ac:dyDescent="0.2">
      <c r="B162" s="574"/>
      <c r="C162" s="270" t="s">
        <v>2</v>
      </c>
      <c r="D162" s="271">
        <v>7307</v>
      </c>
      <c r="E162" s="271">
        <v>7331</v>
      </c>
      <c r="G162" s="271">
        <f t="shared" ref="G162:G215" si="10">E162-D162</f>
        <v>24</v>
      </c>
      <c r="H162" s="271">
        <f t="shared" ref="H162:H215" si="11">G162/D162</f>
        <v>3.284521691528671E-3</v>
      </c>
    </row>
    <row r="163" spans="2:8" x14ac:dyDescent="0.2">
      <c r="B163" s="571" t="s">
        <v>289</v>
      </c>
      <c r="C163" s="572"/>
      <c r="D163" s="273">
        <v>14295</v>
      </c>
      <c r="E163" s="273">
        <v>14480</v>
      </c>
      <c r="G163" s="273">
        <f t="shared" si="10"/>
        <v>185</v>
      </c>
      <c r="H163" s="273">
        <f t="shared" si="11"/>
        <v>1.2941587967820916E-2</v>
      </c>
    </row>
    <row r="164" spans="2:8" x14ac:dyDescent="0.2">
      <c r="B164" s="573" t="s">
        <v>272</v>
      </c>
      <c r="C164" s="270" t="s">
        <v>548</v>
      </c>
      <c r="D164" s="271">
        <v>2953</v>
      </c>
      <c r="E164" s="271">
        <v>3009</v>
      </c>
      <c r="G164" s="271">
        <f t="shared" si="10"/>
        <v>56</v>
      </c>
      <c r="H164" s="271">
        <f t="shared" si="11"/>
        <v>1.8963765662038605E-2</v>
      </c>
    </row>
    <row r="165" spans="2:8" x14ac:dyDescent="0.2">
      <c r="B165" s="574"/>
      <c r="C165" s="270" t="s">
        <v>2</v>
      </c>
      <c r="D165" s="271">
        <v>1776</v>
      </c>
      <c r="E165" s="271">
        <v>1764</v>
      </c>
      <c r="G165" s="271">
        <f t="shared" si="10"/>
        <v>-12</v>
      </c>
      <c r="H165" s="271">
        <f t="shared" si="11"/>
        <v>-6.7567567567567571E-3</v>
      </c>
    </row>
    <row r="166" spans="2:8" x14ac:dyDescent="0.2">
      <c r="B166" s="571" t="s">
        <v>290</v>
      </c>
      <c r="C166" s="572"/>
      <c r="D166" s="273">
        <v>4729</v>
      </c>
      <c r="E166" s="273">
        <v>4773</v>
      </c>
      <c r="G166" s="273">
        <f t="shared" si="10"/>
        <v>44</v>
      </c>
      <c r="H166" s="273">
        <f t="shared" si="11"/>
        <v>9.3042926622964681E-3</v>
      </c>
    </row>
    <row r="167" spans="2:8" x14ac:dyDescent="0.2">
      <c r="B167" s="573" t="s">
        <v>273</v>
      </c>
      <c r="C167" s="270" t="s">
        <v>548</v>
      </c>
      <c r="D167" s="271">
        <v>3279</v>
      </c>
      <c r="E167" s="271">
        <v>3327</v>
      </c>
      <c r="G167" s="271">
        <f t="shared" si="10"/>
        <v>48</v>
      </c>
      <c r="H167" s="271">
        <f t="shared" si="11"/>
        <v>1.463860933211345E-2</v>
      </c>
    </row>
    <row r="168" spans="2:8" x14ac:dyDescent="0.2">
      <c r="B168" s="574"/>
      <c r="C168" s="270" t="s">
        <v>2</v>
      </c>
      <c r="D168" s="271">
        <v>9035</v>
      </c>
      <c r="E168" s="271">
        <v>9233</v>
      </c>
      <c r="G168" s="271">
        <f t="shared" si="10"/>
        <v>198</v>
      </c>
      <c r="H168" s="271">
        <f t="shared" si="11"/>
        <v>2.1914775871610403E-2</v>
      </c>
    </row>
    <row r="169" spans="2:8" x14ac:dyDescent="0.2">
      <c r="B169" s="571" t="s">
        <v>291</v>
      </c>
      <c r="C169" s="572"/>
      <c r="D169" s="273">
        <v>12314</v>
      </c>
      <c r="E169" s="273">
        <v>12560</v>
      </c>
      <c r="G169" s="273">
        <f t="shared" si="10"/>
        <v>246</v>
      </c>
      <c r="H169" s="273">
        <f t="shared" si="11"/>
        <v>1.997726165340263E-2</v>
      </c>
    </row>
    <row r="170" spans="2:8" x14ac:dyDescent="0.2">
      <c r="B170" s="573" t="s">
        <v>274</v>
      </c>
      <c r="C170" s="270" t="s">
        <v>548</v>
      </c>
      <c r="D170" s="271">
        <v>1787</v>
      </c>
      <c r="E170" s="271">
        <v>1877</v>
      </c>
      <c r="G170" s="271">
        <f t="shared" si="10"/>
        <v>90</v>
      </c>
      <c r="H170" s="271">
        <f t="shared" si="11"/>
        <v>5.0363738108561838E-2</v>
      </c>
    </row>
    <row r="171" spans="2:8" x14ac:dyDescent="0.2">
      <c r="B171" s="574"/>
      <c r="C171" s="270" t="s">
        <v>2</v>
      </c>
      <c r="D171" s="271">
        <v>2045</v>
      </c>
      <c r="E171" s="271">
        <v>2107</v>
      </c>
      <c r="G171" s="271">
        <f t="shared" si="10"/>
        <v>62</v>
      </c>
      <c r="H171" s="271">
        <f t="shared" si="11"/>
        <v>3.0317848410757946E-2</v>
      </c>
    </row>
    <row r="172" spans="2:8" x14ac:dyDescent="0.2">
      <c r="B172" s="571" t="s">
        <v>292</v>
      </c>
      <c r="C172" s="572"/>
      <c r="D172" s="273">
        <v>3832</v>
      </c>
      <c r="E172" s="273">
        <v>3984</v>
      </c>
      <c r="G172" s="273">
        <f t="shared" si="10"/>
        <v>152</v>
      </c>
      <c r="H172" s="273">
        <f t="shared" si="11"/>
        <v>3.9665970772442591E-2</v>
      </c>
    </row>
    <row r="173" spans="2:8" x14ac:dyDescent="0.2">
      <c r="B173" s="573" t="s">
        <v>276</v>
      </c>
      <c r="C173" s="270" t="s">
        <v>548</v>
      </c>
      <c r="D173" s="271">
        <v>1623</v>
      </c>
      <c r="E173" s="271">
        <v>1690</v>
      </c>
      <c r="G173" s="271">
        <f t="shared" si="10"/>
        <v>67</v>
      </c>
      <c r="H173" s="271">
        <f t="shared" si="11"/>
        <v>4.1281577325939615E-2</v>
      </c>
    </row>
    <row r="174" spans="2:8" x14ac:dyDescent="0.2">
      <c r="B174" s="574"/>
      <c r="C174" s="270" t="s">
        <v>2</v>
      </c>
      <c r="D174" s="271">
        <v>1578</v>
      </c>
      <c r="E174" s="271">
        <v>1511</v>
      </c>
      <c r="G174" s="271">
        <f t="shared" si="10"/>
        <v>-67</v>
      </c>
      <c r="H174" s="271">
        <f t="shared" si="11"/>
        <v>-4.2458808618504436E-2</v>
      </c>
    </row>
    <row r="175" spans="2:8" x14ac:dyDescent="0.2">
      <c r="B175" s="571" t="s">
        <v>294</v>
      </c>
      <c r="C175" s="572"/>
      <c r="D175" s="273">
        <v>3201</v>
      </c>
      <c r="E175" s="273">
        <v>3201</v>
      </c>
      <c r="G175" s="273">
        <f t="shared" si="10"/>
        <v>0</v>
      </c>
      <c r="H175" s="273">
        <f t="shared" si="11"/>
        <v>0</v>
      </c>
    </row>
    <row r="176" spans="2:8" x14ac:dyDescent="0.2">
      <c r="B176" s="269" t="s">
        <v>277</v>
      </c>
      <c r="C176" s="270" t="s">
        <v>548</v>
      </c>
      <c r="D176" s="271">
        <v>541</v>
      </c>
      <c r="E176" s="271">
        <v>502</v>
      </c>
      <c r="G176" s="271">
        <f t="shared" si="10"/>
        <v>-39</v>
      </c>
      <c r="H176" s="271">
        <f t="shared" si="11"/>
        <v>-7.2088724584103508E-2</v>
      </c>
    </row>
    <row r="177" spans="2:8" x14ac:dyDescent="0.2">
      <c r="B177" s="571" t="s">
        <v>295</v>
      </c>
      <c r="C177" s="572"/>
      <c r="D177" s="273">
        <v>541</v>
      </c>
      <c r="E177" s="273">
        <v>502</v>
      </c>
      <c r="G177" s="273">
        <f t="shared" si="10"/>
        <v>-39</v>
      </c>
      <c r="H177" s="273">
        <f t="shared" si="11"/>
        <v>-7.2088724584103508E-2</v>
      </c>
    </row>
    <row r="178" spans="2:8" x14ac:dyDescent="0.2">
      <c r="B178" s="573" t="s">
        <v>278</v>
      </c>
      <c r="C178" s="270" t="s">
        <v>548</v>
      </c>
      <c r="D178" s="271">
        <v>529</v>
      </c>
      <c r="E178" s="271">
        <v>575</v>
      </c>
      <c r="G178" s="271">
        <f t="shared" si="10"/>
        <v>46</v>
      </c>
      <c r="H178" s="271">
        <f t="shared" si="11"/>
        <v>8.6956521739130432E-2</v>
      </c>
    </row>
    <row r="179" spans="2:8" x14ac:dyDescent="0.2">
      <c r="B179" s="574"/>
      <c r="C179" s="270" t="s">
        <v>2</v>
      </c>
      <c r="D179" s="271">
        <v>334</v>
      </c>
      <c r="E179" s="271">
        <v>350</v>
      </c>
      <c r="G179" s="271">
        <f t="shared" si="10"/>
        <v>16</v>
      </c>
      <c r="H179" s="271">
        <f t="shared" si="11"/>
        <v>4.790419161676647E-2</v>
      </c>
    </row>
    <row r="180" spans="2:8" x14ac:dyDescent="0.2">
      <c r="B180" s="571" t="s">
        <v>296</v>
      </c>
      <c r="C180" s="572"/>
      <c r="D180" s="273">
        <v>863</v>
      </c>
      <c r="E180" s="273">
        <v>925</v>
      </c>
      <c r="G180" s="273">
        <f t="shared" si="10"/>
        <v>62</v>
      </c>
      <c r="H180" s="273">
        <f t="shared" si="11"/>
        <v>7.1842410196987255E-2</v>
      </c>
    </row>
    <row r="181" spans="2:8" x14ac:dyDescent="0.2">
      <c r="B181" s="573" t="s">
        <v>279</v>
      </c>
      <c r="C181" s="270" t="s">
        <v>548</v>
      </c>
      <c r="D181" s="271">
        <v>2957</v>
      </c>
      <c r="E181" s="271">
        <v>3042</v>
      </c>
      <c r="G181" s="271">
        <f t="shared" si="10"/>
        <v>85</v>
      </c>
      <c r="H181" s="271">
        <f t="shared" si="11"/>
        <v>2.8745350016909029E-2</v>
      </c>
    </row>
    <row r="182" spans="2:8" x14ac:dyDescent="0.2">
      <c r="B182" s="574"/>
      <c r="C182" s="270" t="s">
        <v>2</v>
      </c>
      <c r="D182" s="271">
        <v>5824</v>
      </c>
      <c r="E182" s="271">
        <v>5841</v>
      </c>
      <c r="G182" s="271">
        <f t="shared" si="10"/>
        <v>17</v>
      </c>
      <c r="H182" s="271">
        <f t="shared" si="11"/>
        <v>2.918956043956044E-3</v>
      </c>
    </row>
    <row r="183" spans="2:8" x14ac:dyDescent="0.2">
      <c r="B183" s="571" t="s">
        <v>297</v>
      </c>
      <c r="C183" s="572"/>
      <c r="D183" s="273">
        <v>8781</v>
      </c>
      <c r="E183" s="273">
        <v>8883</v>
      </c>
      <c r="G183" s="273">
        <f t="shared" si="10"/>
        <v>102</v>
      </c>
      <c r="H183" s="273">
        <f t="shared" si="11"/>
        <v>1.1615989067304407E-2</v>
      </c>
    </row>
    <row r="184" spans="2:8" x14ac:dyDescent="0.2">
      <c r="B184" s="573" t="s">
        <v>280</v>
      </c>
      <c r="C184" s="270" t="s">
        <v>548</v>
      </c>
      <c r="D184" s="271">
        <v>805</v>
      </c>
      <c r="E184" s="271">
        <v>830</v>
      </c>
      <c r="G184" s="271">
        <f t="shared" si="10"/>
        <v>25</v>
      </c>
      <c r="H184" s="271">
        <f t="shared" si="11"/>
        <v>3.1055900621118012E-2</v>
      </c>
    </row>
    <row r="185" spans="2:8" x14ac:dyDescent="0.2">
      <c r="B185" s="574"/>
      <c r="C185" s="270" t="s">
        <v>2</v>
      </c>
      <c r="D185" s="271">
        <v>1071</v>
      </c>
      <c r="E185" s="271">
        <v>1085</v>
      </c>
      <c r="G185" s="271">
        <f t="shared" si="10"/>
        <v>14</v>
      </c>
      <c r="H185" s="271">
        <f t="shared" si="11"/>
        <v>1.3071895424836602E-2</v>
      </c>
    </row>
    <row r="186" spans="2:8" x14ac:dyDescent="0.2">
      <c r="B186" s="571" t="s">
        <v>298</v>
      </c>
      <c r="C186" s="572"/>
      <c r="D186" s="273">
        <v>1876</v>
      </c>
      <c r="E186" s="273">
        <v>1915</v>
      </c>
      <c r="G186" s="273">
        <f t="shared" si="10"/>
        <v>39</v>
      </c>
      <c r="H186" s="273">
        <f t="shared" si="11"/>
        <v>2.0788912579957356E-2</v>
      </c>
    </row>
    <row r="187" spans="2:8" x14ac:dyDescent="0.2">
      <c r="B187" s="573" t="s">
        <v>281</v>
      </c>
      <c r="C187" s="270" t="s">
        <v>548</v>
      </c>
      <c r="D187" s="271">
        <v>707</v>
      </c>
      <c r="E187" s="271">
        <v>679</v>
      </c>
      <c r="G187" s="271">
        <f t="shared" si="10"/>
        <v>-28</v>
      </c>
      <c r="H187" s="271">
        <f t="shared" si="11"/>
        <v>-3.9603960396039604E-2</v>
      </c>
    </row>
    <row r="188" spans="2:8" x14ac:dyDescent="0.2">
      <c r="B188" s="574"/>
      <c r="C188" s="270" t="s">
        <v>2</v>
      </c>
      <c r="D188" s="271">
        <v>193</v>
      </c>
      <c r="E188" s="271">
        <v>203</v>
      </c>
      <c r="G188" s="271">
        <f t="shared" si="10"/>
        <v>10</v>
      </c>
      <c r="H188" s="271">
        <f t="shared" si="11"/>
        <v>5.181347150259067E-2</v>
      </c>
    </row>
    <row r="189" spans="2:8" x14ac:dyDescent="0.2">
      <c r="B189" s="571" t="s">
        <v>299</v>
      </c>
      <c r="C189" s="572"/>
      <c r="D189" s="273">
        <v>900</v>
      </c>
      <c r="E189" s="273">
        <v>882</v>
      </c>
      <c r="G189" s="273">
        <f t="shared" si="10"/>
        <v>-18</v>
      </c>
      <c r="H189" s="273">
        <f t="shared" si="11"/>
        <v>-0.02</v>
      </c>
    </row>
    <row r="190" spans="2:8" x14ac:dyDescent="0.2">
      <c r="B190" s="269" t="s">
        <v>282</v>
      </c>
      <c r="C190" s="270" t="s">
        <v>548</v>
      </c>
      <c r="D190" s="271">
        <v>151</v>
      </c>
      <c r="E190" s="271">
        <v>116</v>
      </c>
      <c r="G190" s="271">
        <f t="shared" si="10"/>
        <v>-35</v>
      </c>
      <c r="H190" s="271">
        <f t="shared" si="11"/>
        <v>-0.23178807947019867</v>
      </c>
    </row>
    <row r="191" spans="2:8" x14ac:dyDescent="0.2">
      <c r="B191" s="571" t="s">
        <v>300</v>
      </c>
      <c r="C191" s="572"/>
      <c r="D191" s="273">
        <v>151</v>
      </c>
      <c r="E191" s="273">
        <v>116</v>
      </c>
      <c r="G191" s="273">
        <f t="shared" si="10"/>
        <v>-35</v>
      </c>
      <c r="H191" s="273">
        <f t="shared" si="11"/>
        <v>-0.23178807947019867</v>
      </c>
    </row>
    <row r="192" spans="2:8" x14ac:dyDescent="0.2">
      <c r="B192" s="269" t="s">
        <v>283</v>
      </c>
      <c r="C192" s="270" t="s">
        <v>548</v>
      </c>
      <c r="D192" s="271">
        <v>310</v>
      </c>
      <c r="E192" s="271">
        <v>296</v>
      </c>
      <c r="G192" s="271">
        <f t="shared" si="10"/>
        <v>-14</v>
      </c>
      <c r="H192" s="271">
        <f t="shared" si="11"/>
        <v>-4.5161290322580643E-2</v>
      </c>
    </row>
    <row r="193" spans="2:8" x14ac:dyDescent="0.2">
      <c r="B193" s="571" t="s">
        <v>301</v>
      </c>
      <c r="C193" s="572"/>
      <c r="D193" s="273">
        <v>310</v>
      </c>
      <c r="E193" s="273">
        <v>296</v>
      </c>
      <c r="G193" s="273">
        <f t="shared" si="10"/>
        <v>-14</v>
      </c>
      <c r="H193" s="273">
        <f t="shared" si="11"/>
        <v>-4.5161290322580643E-2</v>
      </c>
    </row>
    <row r="194" spans="2:8" x14ac:dyDescent="0.2">
      <c r="B194" s="573" t="s">
        <v>284</v>
      </c>
      <c r="C194" s="270" t="s">
        <v>548</v>
      </c>
      <c r="D194" s="271">
        <v>4212</v>
      </c>
      <c r="E194" s="271">
        <v>4337</v>
      </c>
      <c r="G194" s="271">
        <f t="shared" si="10"/>
        <v>125</v>
      </c>
      <c r="H194" s="271">
        <f t="shared" si="11"/>
        <v>2.9677113010446343E-2</v>
      </c>
    </row>
    <row r="195" spans="2:8" x14ac:dyDescent="0.2">
      <c r="B195" s="574"/>
      <c r="C195" s="270" t="s">
        <v>2</v>
      </c>
      <c r="D195" s="271">
        <v>1206</v>
      </c>
      <c r="E195" s="271">
        <v>1235</v>
      </c>
      <c r="G195" s="271">
        <f t="shared" si="10"/>
        <v>29</v>
      </c>
      <c r="H195" s="271">
        <f t="shared" si="11"/>
        <v>2.404643449419569E-2</v>
      </c>
    </row>
    <row r="196" spans="2:8" x14ac:dyDescent="0.2">
      <c r="B196" s="571" t="s">
        <v>302</v>
      </c>
      <c r="C196" s="572"/>
      <c r="D196" s="273">
        <v>5418</v>
      </c>
      <c r="E196" s="273">
        <v>5572</v>
      </c>
      <c r="G196" s="273">
        <f t="shared" si="10"/>
        <v>154</v>
      </c>
      <c r="H196" s="273">
        <f t="shared" si="11"/>
        <v>2.8423772609819122E-2</v>
      </c>
    </row>
    <row r="197" spans="2:8" x14ac:dyDescent="0.2">
      <c r="B197" s="573" t="s">
        <v>540</v>
      </c>
      <c r="C197" s="270" t="s">
        <v>548</v>
      </c>
      <c r="D197" s="271">
        <v>31</v>
      </c>
      <c r="E197" s="271">
        <v>7</v>
      </c>
      <c r="G197" s="271">
        <f t="shared" si="10"/>
        <v>-24</v>
      </c>
      <c r="H197" s="271">
        <f t="shared" si="11"/>
        <v>-0.77419354838709675</v>
      </c>
    </row>
    <row r="198" spans="2:8" x14ac:dyDescent="0.2">
      <c r="B198" s="574"/>
      <c r="C198" s="270" t="s">
        <v>2</v>
      </c>
      <c r="D198" s="271">
        <v>62</v>
      </c>
      <c r="E198" s="271">
        <v>67</v>
      </c>
      <c r="G198" s="271">
        <f t="shared" si="10"/>
        <v>5</v>
      </c>
      <c r="H198" s="271">
        <f t="shared" si="11"/>
        <v>8.0645161290322578E-2</v>
      </c>
    </row>
    <row r="199" spans="2:8" x14ac:dyDescent="0.2">
      <c r="B199" s="571" t="s">
        <v>543</v>
      </c>
      <c r="C199" s="572"/>
      <c r="D199" s="273">
        <v>93</v>
      </c>
      <c r="E199" s="273">
        <v>74</v>
      </c>
      <c r="G199" s="273">
        <f t="shared" si="10"/>
        <v>-19</v>
      </c>
      <c r="H199" s="273">
        <f t="shared" si="11"/>
        <v>-0.20430107526881722</v>
      </c>
    </row>
    <row r="200" spans="2:8" x14ac:dyDescent="0.2">
      <c r="B200" s="573" t="s">
        <v>285</v>
      </c>
      <c r="C200" s="270" t="s">
        <v>548</v>
      </c>
      <c r="D200" s="271">
        <v>6854</v>
      </c>
      <c r="E200" s="271">
        <v>7054</v>
      </c>
      <c r="G200" s="271">
        <f t="shared" si="10"/>
        <v>200</v>
      </c>
      <c r="H200" s="271">
        <f t="shared" si="11"/>
        <v>2.9180040852057193E-2</v>
      </c>
    </row>
    <row r="201" spans="2:8" x14ac:dyDescent="0.2">
      <c r="B201" s="574"/>
      <c r="C201" s="270" t="s">
        <v>2</v>
      </c>
      <c r="D201" s="271">
        <v>3488</v>
      </c>
      <c r="E201" s="271">
        <v>3620</v>
      </c>
      <c r="G201" s="271">
        <f t="shared" si="10"/>
        <v>132</v>
      </c>
      <c r="H201" s="271">
        <f t="shared" si="11"/>
        <v>3.7844036697247709E-2</v>
      </c>
    </row>
    <row r="202" spans="2:8" x14ac:dyDescent="0.2">
      <c r="B202" s="571" t="s">
        <v>303</v>
      </c>
      <c r="C202" s="572"/>
      <c r="D202" s="273">
        <v>10342</v>
      </c>
      <c r="E202" s="273">
        <v>10674</v>
      </c>
      <c r="G202" s="273">
        <f t="shared" si="10"/>
        <v>332</v>
      </c>
      <c r="H202" s="273">
        <f t="shared" si="11"/>
        <v>3.2102107909495262E-2</v>
      </c>
    </row>
    <row r="203" spans="2:8" x14ac:dyDescent="0.2">
      <c r="B203" s="573" t="s">
        <v>286</v>
      </c>
      <c r="C203" s="270" t="s">
        <v>548</v>
      </c>
      <c r="D203" s="271">
        <v>2668</v>
      </c>
      <c r="E203" s="271">
        <v>2754</v>
      </c>
      <c r="G203" s="271">
        <f t="shared" si="10"/>
        <v>86</v>
      </c>
      <c r="H203" s="271">
        <f t="shared" si="11"/>
        <v>3.2233883058470768E-2</v>
      </c>
    </row>
    <row r="204" spans="2:8" x14ac:dyDescent="0.2">
      <c r="B204" s="574"/>
      <c r="C204" s="270" t="s">
        <v>2</v>
      </c>
      <c r="D204" s="271">
        <v>5457</v>
      </c>
      <c r="E204" s="271">
        <v>5545</v>
      </c>
      <c r="G204" s="271">
        <f t="shared" si="10"/>
        <v>88</v>
      </c>
      <c r="H204" s="271">
        <f t="shared" si="11"/>
        <v>1.6126076598863844E-2</v>
      </c>
    </row>
    <row r="205" spans="2:8" x14ac:dyDescent="0.2">
      <c r="B205" s="571" t="s">
        <v>304</v>
      </c>
      <c r="C205" s="572"/>
      <c r="D205" s="273">
        <v>8125</v>
      </c>
      <c r="E205" s="273">
        <v>8299</v>
      </c>
      <c r="G205" s="273">
        <f t="shared" si="10"/>
        <v>174</v>
      </c>
      <c r="H205" s="273">
        <f t="shared" si="11"/>
        <v>2.1415384615384614E-2</v>
      </c>
    </row>
    <row r="206" spans="2:8" x14ac:dyDescent="0.2">
      <c r="B206" s="573" t="s">
        <v>287</v>
      </c>
      <c r="C206" s="270" t="s">
        <v>548</v>
      </c>
      <c r="D206" s="271">
        <v>6106</v>
      </c>
      <c r="E206" s="271">
        <v>6345</v>
      </c>
      <c r="G206" s="271">
        <f t="shared" si="10"/>
        <v>239</v>
      </c>
      <c r="H206" s="271">
        <f t="shared" si="11"/>
        <v>3.9141827710448739E-2</v>
      </c>
    </row>
    <row r="207" spans="2:8" x14ac:dyDescent="0.2">
      <c r="B207" s="574"/>
      <c r="C207" s="270" t="s">
        <v>2</v>
      </c>
      <c r="D207" s="271">
        <v>7327</v>
      </c>
      <c r="E207" s="271">
        <v>7582</v>
      </c>
      <c r="G207" s="271">
        <f t="shared" si="10"/>
        <v>255</v>
      </c>
      <c r="H207" s="271">
        <f t="shared" si="11"/>
        <v>3.4802784222737818E-2</v>
      </c>
    </row>
    <row r="208" spans="2:8" x14ac:dyDescent="0.2">
      <c r="B208" s="571" t="s">
        <v>305</v>
      </c>
      <c r="C208" s="572"/>
      <c r="D208" s="273">
        <v>13433</v>
      </c>
      <c r="E208" s="273">
        <v>13927</v>
      </c>
      <c r="G208" s="273">
        <f t="shared" si="10"/>
        <v>494</v>
      </c>
      <c r="H208" s="273">
        <f t="shared" si="11"/>
        <v>3.6775106082036775E-2</v>
      </c>
    </row>
    <row r="209" spans="2:8" x14ac:dyDescent="0.2">
      <c r="B209" s="573" t="s">
        <v>541</v>
      </c>
      <c r="C209" s="270" t="s">
        <v>548</v>
      </c>
      <c r="D209" s="271">
        <v>351</v>
      </c>
      <c r="E209" s="271">
        <v>390</v>
      </c>
      <c r="G209" s="271">
        <f t="shared" si="10"/>
        <v>39</v>
      </c>
      <c r="H209" s="271">
        <f t="shared" si="11"/>
        <v>0.1111111111111111</v>
      </c>
    </row>
    <row r="210" spans="2:8" x14ac:dyDescent="0.2">
      <c r="B210" s="574"/>
      <c r="C210" s="270" t="s">
        <v>2</v>
      </c>
      <c r="D210" s="271">
        <v>195</v>
      </c>
      <c r="E210" s="271">
        <v>211</v>
      </c>
      <c r="G210" s="271">
        <f t="shared" si="10"/>
        <v>16</v>
      </c>
      <c r="H210" s="271">
        <f t="shared" si="11"/>
        <v>8.2051282051282051E-2</v>
      </c>
    </row>
    <row r="211" spans="2:8" x14ac:dyDescent="0.2">
      <c r="B211" s="571" t="s">
        <v>544</v>
      </c>
      <c r="C211" s="572"/>
      <c r="D211" s="273">
        <v>546</v>
      </c>
      <c r="E211" s="273">
        <v>601</v>
      </c>
      <c r="G211" s="273">
        <f t="shared" si="10"/>
        <v>55</v>
      </c>
      <c r="H211" s="273">
        <f t="shared" si="11"/>
        <v>0.10073260073260074</v>
      </c>
    </row>
    <row r="212" spans="2:8" x14ac:dyDescent="0.2">
      <c r="B212" s="573" t="s">
        <v>288</v>
      </c>
      <c r="C212" s="270" t="s">
        <v>548</v>
      </c>
      <c r="D212" s="271">
        <v>1751</v>
      </c>
      <c r="E212" s="271">
        <v>1737</v>
      </c>
      <c r="G212" s="271">
        <f t="shared" si="10"/>
        <v>-14</v>
      </c>
      <c r="H212" s="271">
        <f t="shared" si="11"/>
        <v>-7.9954311821816108E-3</v>
      </c>
    </row>
    <row r="213" spans="2:8" x14ac:dyDescent="0.2">
      <c r="B213" s="574"/>
      <c r="C213" s="270" t="s">
        <v>2</v>
      </c>
      <c r="D213" s="271">
        <v>1459</v>
      </c>
      <c r="E213" s="271">
        <v>1471</v>
      </c>
      <c r="G213" s="271">
        <f t="shared" si="10"/>
        <v>12</v>
      </c>
      <c r="H213" s="271">
        <f t="shared" si="11"/>
        <v>8.2248115147361203E-3</v>
      </c>
    </row>
    <row r="214" spans="2:8" x14ac:dyDescent="0.2">
      <c r="B214" s="571" t="s">
        <v>306</v>
      </c>
      <c r="C214" s="572"/>
      <c r="D214" s="273">
        <v>3210</v>
      </c>
      <c r="E214" s="273">
        <v>3208</v>
      </c>
      <c r="G214" s="273">
        <f t="shared" si="10"/>
        <v>-2</v>
      </c>
      <c r="H214" s="273">
        <f t="shared" si="11"/>
        <v>-6.2305295950155766E-4</v>
      </c>
    </row>
    <row r="215" spans="2:8" x14ac:dyDescent="0.2">
      <c r="B215" s="577" t="s">
        <v>96</v>
      </c>
      <c r="C215" s="578"/>
      <c r="D215" s="274">
        <v>92960</v>
      </c>
      <c r="E215" s="274">
        <v>94872</v>
      </c>
      <c r="G215" s="274">
        <f t="shared" si="10"/>
        <v>1912</v>
      </c>
      <c r="H215" s="274">
        <f t="shared" si="11"/>
        <v>2.0567986230636832E-2</v>
      </c>
    </row>
  </sheetData>
  <mergeCells count="136">
    <mergeCell ref="M15:Q18"/>
    <mergeCell ref="B211:C211"/>
    <mergeCell ref="B212:B213"/>
    <mergeCell ref="B214:C214"/>
    <mergeCell ref="B215:C215"/>
    <mergeCell ref="B202:C202"/>
    <mergeCell ref="B203:B204"/>
    <mergeCell ref="B205:C205"/>
    <mergeCell ref="B206:B207"/>
    <mergeCell ref="B208:C208"/>
    <mergeCell ref="B209:B210"/>
    <mergeCell ref="B193:C193"/>
    <mergeCell ref="B194:B195"/>
    <mergeCell ref="B196:C196"/>
    <mergeCell ref="B197:B198"/>
    <mergeCell ref="B199:C199"/>
    <mergeCell ref="B200:B201"/>
    <mergeCell ref="B183:C183"/>
    <mergeCell ref="B184:B185"/>
    <mergeCell ref="B186:C186"/>
    <mergeCell ref="B187:B188"/>
    <mergeCell ref="B189:C189"/>
    <mergeCell ref="B191:C191"/>
    <mergeCell ref="B173:B174"/>
    <mergeCell ref="B175:C175"/>
    <mergeCell ref="B177:C177"/>
    <mergeCell ref="B178:B179"/>
    <mergeCell ref="B180:C180"/>
    <mergeCell ref="B181:B182"/>
    <mergeCell ref="B164:B165"/>
    <mergeCell ref="B166:C166"/>
    <mergeCell ref="B167:B168"/>
    <mergeCell ref="B169:C169"/>
    <mergeCell ref="B170:B171"/>
    <mergeCell ref="B172:C172"/>
    <mergeCell ref="B152:B153"/>
    <mergeCell ref="C153:D153"/>
    <mergeCell ref="B154:D154"/>
    <mergeCell ref="B155:D155"/>
    <mergeCell ref="B161:B162"/>
    <mergeCell ref="B163:C163"/>
    <mergeCell ref="B144:D144"/>
    <mergeCell ref="B145:B150"/>
    <mergeCell ref="C146:D146"/>
    <mergeCell ref="C147:C149"/>
    <mergeCell ref="C150:D150"/>
    <mergeCell ref="B151:D151"/>
    <mergeCell ref="B132:B137"/>
    <mergeCell ref="C133:D133"/>
    <mergeCell ref="C134:C136"/>
    <mergeCell ref="C137:D137"/>
    <mergeCell ref="B138:D138"/>
    <mergeCell ref="B139:B143"/>
    <mergeCell ref="C140:D140"/>
    <mergeCell ref="C141:C142"/>
    <mergeCell ref="C143:D143"/>
    <mergeCell ref="B124:D124"/>
    <mergeCell ref="B125:B130"/>
    <mergeCell ref="C126:D126"/>
    <mergeCell ref="C127:C129"/>
    <mergeCell ref="C130:D130"/>
    <mergeCell ref="B131:D131"/>
    <mergeCell ref="B112:B116"/>
    <mergeCell ref="C113:D113"/>
    <mergeCell ref="C114:C115"/>
    <mergeCell ref="C116:D116"/>
    <mergeCell ref="B117:D117"/>
    <mergeCell ref="B118:B123"/>
    <mergeCell ref="C119:D119"/>
    <mergeCell ref="C120:C122"/>
    <mergeCell ref="C123:D123"/>
    <mergeCell ref="B104:D104"/>
    <mergeCell ref="B105:B110"/>
    <mergeCell ref="C106:D106"/>
    <mergeCell ref="C107:C109"/>
    <mergeCell ref="C110:D110"/>
    <mergeCell ref="B111:D111"/>
    <mergeCell ref="B94:D94"/>
    <mergeCell ref="B95:B98"/>
    <mergeCell ref="C96:D96"/>
    <mergeCell ref="C98:D98"/>
    <mergeCell ref="B99:D99"/>
    <mergeCell ref="B100:B103"/>
    <mergeCell ref="C101:D101"/>
    <mergeCell ref="C103:D103"/>
    <mergeCell ref="B82:B87"/>
    <mergeCell ref="C83:D83"/>
    <mergeCell ref="C84:C86"/>
    <mergeCell ref="C87:D87"/>
    <mergeCell ref="B88:D88"/>
    <mergeCell ref="B89:B93"/>
    <mergeCell ref="C90:D90"/>
    <mergeCell ref="C91:C92"/>
    <mergeCell ref="C93:D93"/>
    <mergeCell ref="B74:D74"/>
    <mergeCell ref="B75:B80"/>
    <mergeCell ref="C76:D76"/>
    <mergeCell ref="C77:C79"/>
    <mergeCell ref="C80:D80"/>
    <mergeCell ref="B81:D81"/>
    <mergeCell ref="B64:B67"/>
    <mergeCell ref="C65:D65"/>
    <mergeCell ref="C67:D67"/>
    <mergeCell ref="B68:D68"/>
    <mergeCell ref="B69:B73"/>
    <mergeCell ref="C70:D70"/>
    <mergeCell ref="C71:C72"/>
    <mergeCell ref="C73:D73"/>
    <mergeCell ref="B56:D56"/>
    <mergeCell ref="B57:B62"/>
    <mergeCell ref="C58:D58"/>
    <mergeCell ref="C59:C61"/>
    <mergeCell ref="C62:D62"/>
    <mergeCell ref="B63:D63"/>
    <mergeCell ref="B46:B52"/>
    <mergeCell ref="C47:D47"/>
    <mergeCell ref="C48:C51"/>
    <mergeCell ref="C52:D52"/>
    <mergeCell ref="B53:D53"/>
    <mergeCell ref="B54:B55"/>
    <mergeCell ref="C55:D55"/>
    <mergeCell ref="B39:D39"/>
    <mergeCell ref="B40:B44"/>
    <mergeCell ref="C41:D41"/>
    <mergeCell ref="C42:C43"/>
    <mergeCell ref="C44:D44"/>
    <mergeCell ref="B45:D45"/>
    <mergeCell ref="B26:B31"/>
    <mergeCell ref="C27:D27"/>
    <mergeCell ref="C28:C30"/>
    <mergeCell ref="C31:D31"/>
    <mergeCell ref="B32:D32"/>
    <mergeCell ref="B33:B38"/>
    <mergeCell ref="C34:D34"/>
    <mergeCell ref="C35:C37"/>
    <mergeCell ref="C38:D3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&amp;L&amp;7DGER-DAT
Pôle des statistiques, des données numériques et du système d'information&amp;C&amp;8&amp;D&amp;R&amp;7&amp;P/&amp;N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3" tint="0.59999389629810485"/>
    <pageSetUpPr fitToPage="1"/>
  </sheetPr>
  <dimension ref="B2:S408"/>
  <sheetViews>
    <sheetView showGridLines="0" zoomScaleNormal="100" workbookViewId="0">
      <selection activeCell="B1" sqref="B1"/>
    </sheetView>
  </sheetViews>
  <sheetFormatPr baseColWidth="10" defaultColWidth="11.42578125" defaultRowHeight="11.25" x14ac:dyDescent="0.2"/>
  <cols>
    <col min="1" max="1" width="2.42578125" style="1" customWidth="1"/>
    <col min="2" max="2" width="25.5703125" style="1" customWidth="1"/>
    <col min="3" max="3" width="18.85546875" style="1" customWidth="1"/>
    <col min="4" max="4" width="10.7109375" style="2" customWidth="1"/>
    <col min="5" max="5" width="6.5703125" style="2" bestFit="1" customWidth="1"/>
    <col min="6" max="6" width="6.5703125" style="1" bestFit="1" customWidth="1"/>
    <col min="7" max="7" width="8.85546875" style="2" customWidth="1"/>
    <col min="8" max="8" width="6.85546875" style="2" customWidth="1"/>
    <col min="9" max="9" width="11.42578125" style="1"/>
    <col min="10" max="10" width="16.85546875" style="1" bestFit="1" customWidth="1"/>
    <col min="11" max="11" width="9.7109375" style="1" customWidth="1"/>
    <col min="12" max="12" width="13.140625" style="1" customWidth="1"/>
    <col min="13" max="13" width="11.7109375" style="1" customWidth="1"/>
    <col min="14" max="16384" width="11.42578125" style="1"/>
  </cols>
  <sheetData>
    <row r="2" spans="2:19" ht="15.75" customHeight="1" x14ac:dyDescent="0.25">
      <c r="B2" s="253" t="s">
        <v>493</v>
      </c>
      <c r="C2" s="93"/>
      <c r="D2" s="93"/>
      <c r="E2" s="93"/>
      <c r="F2" s="93"/>
      <c r="G2" s="93"/>
      <c r="H2" s="94"/>
    </row>
    <row r="3" spans="2:19" ht="15.75" customHeight="1" x14ac:dyDescent="0.25">
      <c r="B3" s="36"/>
      <c r="D3" s="1"/>
      <c r="E3" s="1"/>
      <c r="G3" s="1"/>
      <c r="H3" s="22"/>
    </row>
    <row r="4" spans="2:19" ht="15.75" customHeight="1" x14ac:dyDescent="0.2">
      <c r="B4" s="1" t="s">
        <v>456</v>
      </c>
      <c r="D4" s="1"/>
      <c r="E4" s="1"/>
      <c r="G4" s="1"/>
      <c r="H4" s="22"/>
    </row>
    <row r="5" spans="2:19" ht="15.75" customHeight="1" x14ac:dyDescent="0.2">
      <c r="D5" s="1"/>
      <c r="E5" s="1"/>
      <c r="G5" s="1"/>
      <c r="H5" s="22"/>
    </row>
    <row r="6" spans="2:19" ht="16.5" customHeight="1" x14ac:dyDescent="0.2">
      <c r="B6" s="37" t="s">
        <v>451</v>
      </c>
      <c r="D6" s="1"/>
      <c r="E6" s="1"/>
      <c r="G6" s="1"/>
      <c r="H6" s="22"/>
    </row>
    <row r="7" spans="2:19" ht="16.5" customHeight="1" x14ac:dyDescent="0.2">
      <c r="B7" s="1" t="s">
        <v>194</v>
      </c>
      <c r="D7" s="313">
        <v>2023</v>
      </c>
      <c r="E7" s="168" t="s">
        <v>570</v>
      </c>
      <c r="F7" s="34"/>
      <c r="G7" s="58" t="s">
        <v>452</v>
      </c>
      <c r="H7" s="59" t="s">
        <v>98</v>
      </c>
    </row>
    <row r="8" spans="2:19" x14ac:dyDescent="0.2">
      <c r="B8" s="12" t="s">
        <v>110</v>
      </c>
      <c r="C8" s="12" t="s">
        <v>4</v>
      </c>
      <c r="D8" s="314">
        <v>10390</v>
      </c>
      <c r="E8" s="169">
        <v>10829</v>
      </c>
      <c r="G8" s="13">
        <f>E8-D8</f>
        <v>439</v>
      </c>
      <c r="H8" s="23">
        <f>G8/D8</f>
        <v>4.225216554379211E-2</v>
      </c>
      <c r="J8" s="363"/>
      <c r="K8" s="363"/>
      <c r="L8" s="363"/>
      <c r="M8" s="363"/>
      <c r="N8" s="363"/>
      <c r="O8" s="363"/>
      <c r="P8" s="363"/>
      <c r="Q8" s="363"/>
      <c r="R8" s="363"/>
      <c r="S8" s="363"/>
    </row>
    <row r="9" spans="2:19" x14ac:dyDescent="0.2">
      <c r="B9" s="20"/>
      <c r="C9" s="14" t="s">
        <v>5</v>
      </c>
      <c r="D9" s="315">
        <v>20493</v>
      </c>
      <c r="E9" s="170">
        <v>21236</v>
      </c>
      <c r="G9" s="27">
        <f t="shared" ref="G9:G22" si="0">E9-D9</f>
        <v>743</v>
      </c>
      <c r="H9" s="24">
        <f t="shared" ref="H9:H22" si="1">G9/D9</f>
        <v>3.6256282633094231E-2</v>
      </c>
      <c r="J9" s="363"/>
      <c r="K9" s="363"/>
      <c r="L9" s="363"/>
      <c r="M9" s="363"/>
      <c r="N9" s="363"/>
      <c r="O9" s="363"/>
      <c r="P9" s="363"/>
      <c r="Q9" s="363"/>
      <c r="R9" s="363"/>
      <c r="S9" s="363"/>
    </row>
    <row r="10" spans="2:19" x14ac:dyDescent="0.2">
      <c r="B10" s="15" t="s">
        <v>116</v>
      </c>
      <c r="C10" s="16"/>
      <c r="D10" s="316">
        <v>30883</v>
      </c>
      <c r="E10" s="171">
        <v>32065</v>
      </c>
      <c r="G10" s="17">
        <f t="shared" si="0"/>
        <v>1182</v>
      </c>
      <c r="H10" s="25">
        <f t="shared" si="1"/>
        <v>3.8273483793672895E-2</v>
      </c>
      <c r="J10" s="363"/>
      <c r="K10" s="363"/>
      <c r="L10" s="363"/>
      <c r="M10" s="363"/>
      <c r="N10" s="363"/>
      <c r="O10" s="363"/>
      <c r="P10" s="363"/>
      <c r="Q10" s="363"/>
      <c r="R10" s="363"/>
      <c r="S10" s="363"/>
    </row>
    <row r="11" spans="2:19" x14ac:dyDescent="0.2">
      <c r="B11" s="12" t="s">
        <v>109</v>
      </c>
      <c r="C11" s="12" t="s">
        <v>12</v>
      </c>
      <c r="D11" s="314">
        <v>8785</v>
      </c>
      <c r="E11" s="169">
        <v>8815</v>
      </c>
      <c r="G11" s="13">
        <f t="shared" si="0"/>
        <v>30</v>
      </c>
      <c r="H11" s="23">
        <f t="shared" si="1"/>
        <v>3.4149117814456461E-3</v>
      </c>
      <c r="J11" s="363"/>
      <c r="K11" s="363"/>
      <c r="L11" s="363"/>
      <c r="M11" s="363"/>
      <c r="N11" s="363"/>
      <c r="O11" s="363"/>
      <c r="P11" s="363"/>
      <c r="Q11" s="363"/>
      <c r="R11" s="363"/>
      <c r="S11" s="363"/>
    </row>
    <row r="12" spans="2:19" ht="10.5" customHeight="1" x14ac:dyDescent="0.2">
      <c r="B12" s="20"/>
      <c r="C12" s="14" t="s">
        <v>10</v>
      </c>
      <c r="D12" s="315">
        <v>10841</v>
      </c>
      <c r="E12" s="170">
        <v>10624</v>
      </c>
      <c r="G12" s="27">
        <f t="shared" si="0"/>
        <v>-217</v>
      </c>
      <c r="H12" s="24">
        <f t="shared" si="1"/>
        <v>-2.0016603634351076E-2</v>
      </c>
      <c r="J12" s="363"/>
      <c r="K12" s="363"/>
      <c r="L12" s="363"/>
      <c r="M12" s="363"/>
      <c r="N12" s="363"/>
      <c r="O12" s="363"/>
      <c r="P12" s="363"/>
      <c r="Q12" s="363"/>
      <c r="R12" s="363"/>
      <c r="S12" s="363"/>
    </row>
    <row r="13" spans="2:19" x14ac:dyDescent="0.2">
      <c r="B13" s="20"/>
      <c r="C13" s="14" t="s">
        <v>172</v>
      </c>
      <c r="D13" s="315">
        <v>4431</v>
      </c>
      <c r="E13" s="170">
        <v>4533</v>
      </c>
      <c r="G13" s="27">
        <f t="shared" si="0"/>
        <v>102</v>
      </c>
      <c r="H13" s="24">
        <f t="shared" si="1"/>
        <v>2.3019634394041977E-2</v>
      </c>
      <c r="J13" s="363"/>
      <c r="K13" s="363"/>
      <c r="L13" s="363"/>
      <c r="M13" s="363"/>
      <c r="N13" s="363"/>
      <c r="O13" s="363"/>
      <c r="P13" s="363"/>
      <c r="Q13" s="363"/>
      <c r="R13" s="363"/>
      <c r="S13" s="363"/>
    </row>
    <row r="14" spans="2:19" x14ac:dyDescent="0.2">
      <c r="B14" s="15" t="s">
        <v>117</v>
      </c>
      <c r="C14" s="16"/>
      <c r="D14" s="316">
        <v>24057</v>
      </c>
      <c r="E14" s="171">
        <v>23972</v>
      </c>
      <c r="G14" s="17">
        <f t="shared" si="0"/>
        <v>-85</v>
      </c>
      <c r="H14" s="25">
        <f t="shared" si="1"/>
        <v>-3.5332751382134097E-3</v>
      </c>
      <c r="J14" s="363"/>
      <c r="K14" s="363"/>
      <c r="L14" s="363"/>
      <c r="M14" s="363"/>
      <c r="N14" s="363"/>
      <c r="O14" s="363"/>
      <c r="P14" s="363"/>
      <c r="Q14" s="363"/>
      <c r="R14" s="363"/>
      <c r="S14" s="363"/>
    </row>
    <row r="15" spans="2:19" x14ac:dyDescent="0.2">
      <c r="B15" s="12" t="s">
        <v>108</v>
      </c>
      <c r="C15" s="12" t="s">
        <v>15</v>
      </c>
      <c r="D15" s="314">
        <v>25998</v>
      </c>
      <c r="E15" s="169">
        <v>26328</v>
      </c>
      <c r="G15" s="13">
        <f t="shared" si="0"/>
        <v>330</v>
      </c>
      <c r="H15" s="23">
        <f t="shared" si="1"/>
        <v>1.269328409877683E-2</v>
      </c>
      <c r="J15" s="363"/>
      <c r="K15" s="363"/>
      <c r="L15" s="363"/>
      <c r="M15" s="363"/>
      <c r="N15" s="363"/>
      <c r="O15" s="363"/>
      <c r="P15" s="363"/>
      <c r="Q15" s="363"/>
      <c r="R15" s="363"/>
      <c r="S15" s="363"/>
    </row>
    <row r="16" spans="2:19" ht="12.75" customHeight="1" x14ac:dyDescent="0.2">
      <c r="B16" s="20"/>
      <c r="C16" s="14" t="s">
        <v>100</v>
      </c>
      <c r="D16" s="315">
        <v>13867</v>
      </c>
      <c r="E16" s="170">
        <v>14610</v>
      </c>
      <c r="G16" s="27">
        <f t="shared" si="0"/>
        <v>743</v>
      </c>
      <c r="H16" s="24">
        <f t="shared" si="1"/>
        <v>5.3580442777817844E-2</v>
      </c>
      <c r="J16" s="363"/>
      <c r="K16" s="363"/>
      <c r="L16" s="363"/>
      <c r="M16" s="363"/>
      <c r="N16" s="363"/>
      <c r="O16" s="363"/>
      <c r="P16" s="363"/>
      <c r="Q16" s="363"/>
      <c r="R16" s="363"/>
      <c r="S16" s="363"/>
    </row>
    <row r="17" spans="2:19" x14ac:dyDescent="0.2">
      <c r="B17" s="20"/>
      <c r="C17" s="14" t="s">
        <v>6</v>
      </c>
      <c r="D17" s="315">
        <v>42808</v>
      </c>
      <c r="E17" s="170">
        <v>43023</v>
      </c>
      <c r="G17" s="27">
        <f t="shared" si="0"/>
        <v>215</v>
      </c>
      <c r="H17" s="24">
        <f t="shared" si="1"/>
        <v>5.0224257148196597E-3</v>
      </c>
      <c r="J17" s="363"/>
      <c r="K17" s="363"/>
      <c r="L17" s="363"/>
      <c r="M17" s="363"/>
      <c r="N17" s="363"/>
      <c r="O17" s="363"/>
      <c r="P17" s="363"/>
      <c r="Q17" s="363"/>
      <c r="R17" s="363"/>
      <c r="S17" s="363"/>
    </row>
    <row r="18" spans="2:19" x14ac:dyDescent="0.2">
      <c r="B18" s="15" t="s">
        <v>118</v>
      </c>
      <c r="C18" s="16"/>
      <c r="D18" s="316">
        <v>82673</v>
      </c>
      <c r="E18" s="171">
        <v>83961</v>
      </c>
      <c r="G18" s="17">
        <f t="shared" si="0"/>
        <v>1288</v>
      </c>
      <c r="H18" s="25">
        <f t="shared" si="1"/>
        <v>1.5579451574274551E-2</v>
      </c>
      <c r="J18" s="363"/>
      <c r="K18" s="363"/>
      <c r="L18" s="363"/>
      <c r="M18" s="363"/>
      <c r="N18" s="363"/>
      <c r="O18" s="363"/>
      <c r="P18" s="363"/>
      <c r="Q18" s="363"/>
      <c r="R18" s="363"/>
      <c r="S18" s="363"/>
    </row>
    <row r="19" spans="2:19" ht="12.75" x14ac:dyDescent="0.2">
      <c r="B19" s="12" t="s">
        <v>40</v>
      </c>
      <c r="C19" s="12" t="s">
        <v>99</v>
      </c>
      <c r="D19" s="314">
        <v>15213</v>
      </c>
      <c r="E19" s="169">
        <v>14893</v>
      </c>
      <c r="G19" s="13">
        <f t="shared" si="0"/>
        <v>-320</v>
      </c>
      <c r="H19" s="23">
        <f t="shared" si="1"/>
        <v>-2.1034641425096957E-2</v>
      </c>
      <c r="J19" s="363"/>
      <c r="K19" s="363"/>
      <c r="L19" s="363"/>
      <c r="M19" s="363"/>
      <c r="N19" s="364"/>
      <c r="O19" s="364"/>
      <c r="P19" s="363"/>
      <c r="Q19" s="363"/>
      <c r="R19" s="363"/>
      <c r="S19" s="363"/>
    </row>
    <row r="20" spans="2:19" ht="12.75" x14ac:dyDescent="0.2">
      <c r="B20" s="20"/>
      <c r="C20" s="14" t="s">
        <v>148</v>
      </c>
      <c r="D20" s="315">
        <v>623</v>
      </c>
      <c r="E20" s="170">
        <v>472</v>
      </c>
      <c r="G20" s="27">
        <f t="shared" si="0"/>
        <v>-151</v>
      </c>
      <c r="H20" s="24">
        <f t="shared" si="1"/>
        <v>-0.24237560192616373</v>
      </c>
      <c r="J20" s="363"/>
      <c r="K20" s="363"/>
      <c r="L20" s="363"/>
      <c r="M20" s="363"/>
      <c r="N20" s="364"/>
      <c r="O20" s="364"/>
      <c r="P20" s="363"/>
      <c r="Q20" s="363"/>
      <c r="R20" s="363"/>
      <c r="S20" s="363"/>
    </row>
    <row r="21" spans="2:19" ht="12.75" x14ac:dyDescent="0.2">
      <c r="B21" s="15" t="s">
        <v>102</v>
      </c>
      <c r="C21" s="16"/>
      <c r="D21" s="316">
        <v>15836</v>
      </c>
      <c r="E21" s="171">
        <v>15365</v>
      </c>
      <c r="G21" s="17">
        <f t="shared" si="0"/>
        <v>-471</v>
      </c>
      <c r="H21" s="25">
        <f t="shared" si="1"/>
        <v>-2.9742359181611517E-2</v>
      </c>
      <c r="J21" s="363"/>
      <c r="K21" s="363"/>
      <c r="L21" s="363"/>
      <c r="M21" s="363"/>
      <c r="N21" s="364"/>
      <c r="O21" s="364"/>
      <c r="P21" s="363"/>
      <c r="Q21" s="363"/>
      <c r="R21" s="363"/>
      <c r="S21" s="363"/>
    </row>
    <row r="22" spans="2:19" ht="12.75" x14ac:dyDescent="0.2">
      <c r="B22" s="18" t="s">
        <v>96</v>
      </c>
      <c r="C22" s="21"/>
      <c r="D22" s="317">
        <v>153449</v>
      </c>
      <c r="E22" s="172">
        <v>155363</v>
      </c>
      <c r="G22" s="19">
        <f t="shared" si="0"/>
        <v>1914</v>
      </c>
      <c r="H22" s="26">
        <f t="shared" si="1"/>
        <v>1.2473199564676211E-2</v>
      </c>
      <c r="J22" s="363"/>
      <c r="K22" s="363"/>
      <c r="L22" s="363"/>
      <c r="M22" s="363"/>
      <c r="N22" s="364"/>
      <c r="O22" s="364"/>
      <c r="P22" s="363"/>
      <c r="Q22" s="363"/>
      <c r="R22" s="363"/>
      <c r="S22" s="363"/>
    </row>
    <row r="23" spans="2:19" ht="13.5" customHeight="1" x14ac:dyDescent="0.2">
      <c r="D23" s="5"/>
      <c r="E23" s="5"/>
      <c r="G23" s="5"/>
      <c r="H23" s="22"/>
      <c r="J23" s="363"/>
      <c r="K23" s="363"/>
      <c r="L23" s="363"/>
      <c r="M23" s="363"/>
      <c r="N23" s="363"/>
      <c r="O23" s="363"/>
      <c r="P23" s="363"/>
      <c r="Q23" s="363"/>
      <c r="R23" s="363"/>
      <c r="S23" s="363"/>
    </row>
    <row r="24" spans="2:19" ht="13.5" customHeight="1" x14ac:dyDescent="0.2">
      <c r="D24" s="5"/>
      <c r="E24" s="5"/>
      <c r="G24" s="5"/>
      <c r="H24" s="22"/>
      <c r="J24" s="363"/>
      <c r="K24" s="363"/>
      <c r="L24" s="363"/>
      <c r="M24" s="363"/>
      <c r="N24" s="363"/>
      <c r="O24" s="363"/>
      <c r="P24" s="363"/>
      <c r="Q24" s="363"/>
      <c r="R24" s="363"/>
      <c r="S24" s="363"/>
    </row>
    <row r="25" spans="2:19" ht="13.5" customHeight="1" x14ac:dyDescent="0.2">
      <c r="B25" s="37" t="s">
        <v>7</v>
      </c>
      <c r="D25" s="5"/>
      <c r="E25" s="5"/>
      <c r="G25" s="5"/>
      <c r="H25" s="22"/>
      <c r="J25" s="363"/>
      <c r="K25" s="363"/>
      <c r="L25" s="363"/>
      <c r="M25" s="363"/>
      <c r="N25" s="363"/>
      <c r="O25" s="363"/>
      <c r="P25" s="363"/>
      <c r="Q25" s="363"/>
      <c r="R25" s="363"/>
      <c r="S25" s="363"/>
    </row>
    <row r="26" spans="2:19" ht="13.5" customHeight="1" x14ac:dyDescent="0.2">
      <c r="B26" s="4"/>
      <c r="D26" s="313">
        <v>2023</v>
      </c>
      <c r="E26" s="168" t="s">
        <v>570</v>
      </c>
      <c r="F26" s="34"/>
      <c r="G26" s="58" t="s">
        <v>452</v>
      </c>
      <c r="H26" s="59" t="s">
        <v>98</v>
      </c>
      <c r="I26" s="4"/>
      <c r="J26" s="363"/>
      <c r="K26" s="363"/>
      <c r="L26" s="363"/>
      <c r="M26" s="363"/>
      <c r="N26" s="363"/>
      <c r="O26" s="363"/>
      <c r="P26" s="363"/>
      <c r="Q26" s="363"/>
      <c r="R26" s="363"/>
      <c r="S26" s="363"/>
    </row>
    <row r="27" spans="2:19" x14ac:dyDescent="0.2">
      <c r="B27" s="12" t="s">
        <v>110</v>
      </c>
      <c r="C27" s="12" t="s">
        <v>4</v>
      </c>
      <c r="D27" s="314">
        <v>741</v>
      </c>
      <c r="E27" s="169">
        <v>786</v>
      </c>
      <c r="G27" s="13">
        <f t="shared" ref="G27:G41" si="2">E27-D27</f>
        <v>45</v>
      </c>
      <c r="H27" s="23">
        <f t="shared" ref="H27:H41" si="3">G27/D27</f>
        <v>6.0728744939271252E-2</v>
      </c>
      <c r="J27" s="363"/>
      <c r="K27" s="363"/>
      <c r="L27" s="363"/>
      <c r="M27" s="363"/>
      <c r="N27" s="363"/>
      <c r="O27" s="363"/>
      <c r="P27" s="363"/>
      <c r="Q27" s="363"/>
      <c r="R27" s="363"/>
      <c r="S27" s="363"/>
    </row>
    <row r="28" spans="2:19" ht="12.75" x14ac:dyDescent="0.2">
      <c r="B28" s="20"/>
      <c r="C28" s="14" t="s">
        <v>5</v>
      </c>
      <c r="D28" s="315">
        <v>2225</v>
      </c>
      <c r="E28" s="170">
        <v>2263</v>
      </c>
      <c r="G28" s="27">
        <f t="shared" si="2"/>
        <v>38</v>
      </c>
      <c r="H28" s="24">
        <f t="shared" si="3"/>
        <v>1.707865168539326E-2</v>
      </c>
      <c r="J28" s="363"/>
      <c r="K28" s="363"/>
      <c r="L28" s="365"/>
      <c r="M28" s="365"/>
      <c r="N28" s="363"/>
      <c r="O28" s="363"/>
      <c r="P28" s="363"/>
      <c r="Q28" s="363"/>
      <c r="R28" s="363"/>
      <c r="S28" s="363"/>
    </row>
    <row r="29" spans="2:19" x14ac:dyDescent="0.2">
      <c r="B29" s="15" t="s">
        <v>116</v>
      </c>
      <c r="C29" s="16"/>
      <c r="D29" s="316">
        <v>2966</v>
      </c>
      <c r="E29" s="171">
        <v>3049</v>
      </c>
      <c r="G29" s="17">
        <f t="shared" si="2"/>
        <v>83</v>
      </c>
      <c r="H29" s="25">
        <f t="shared" si="3"/>
        <v>2.7983816587997302E-2</v>
      </c>
      <c r="J29" s="363"/>
      <c r="K29" s="363"/>
      <c r="L29" s="363"/>
      <c r="M29" s="363"/>
      <c r="N29" s="363"/>
      <c r="O29" s="363"/>
      <c r="P29" s="363"/>
      <c r="Q29" s="363"/>
      <c r="R29" s="363"/>
      <c r="S29" s="363"/>
    </row>
    <row r="30" spans="2:19" x14ac:dyDescent="0.2">
      <c r="B30" s="12" t="s">
        <v>109</v>
      </c>
      <c r="C30" s="12" t="s">
        <v>12</v>
      </c>
      <c r="D30" s="314">
        <v>6154</v>
      </c>
      <c r="E30" s="169">
        <v>6235</v>
      </c>
      <c r="G30" s="13">
        <f t="shared" si="2"/>
        <v>81</v>
      </c>
      <c r="H30" s="23">
        <f t="shared" si="3"/>
        <v>1.3162170945726357E-2</v>
      </c>
      <c r="J30" s="363"/>
      <c r="K30" s="363"/>
      <c r="L30" s="363"/>
      <c r="M30" s="363"/>
      <c r="N30" s="363"/>
      <c r="O30" s="363"/>
      <c r="P30" s="363"/>
      <c r="Q30" s="363"/>
      <c r="R30" s="363"/>
      <c r="S30" s="363"/>
    </row>
    <row r="31" spans="2:19" x14ac:dyDescent="0.2">
      <c r="B31" s="20"/>
      <c r="C31" s="14" t="s">
        <v>10</v>
      </c>
      <c r="D31" s="315">
        <v>8018</v>
      </c>
      <c r="E31" s="170">
        <v>7792</v>
      </c>
      <c r="G31" s="27">
        <f t="shared" si="2"/>
        <v>-226</v>
      </c>
      <c r="H31" s="24">
        <f t="shared" si="3"/>
        <v>-2.8186580194562234E-2</v>
      </c>
      <c r="J31" s="363"/>
      <c r="K31" s="363"/>
      <c r="L31" s="363"/>
      <c r="M31" s="363"/>
      <c r="N31" s="363"/>
      <c r="O31" s="363"/>
      <c r="P31" s="363"/>
      <c r="Q31" s="363"/>
      <c r="R31" s="363"/>
      <c r="S31" s="363"/>
    </row>
    <row r="32" spans="2:19" x14ac:dyDescent="0.2">
      <c r="B32" s="20"/>
      <c r="C32" s="14" t="s">
        <v>172</v>
      </c>
      <c r="D32" s="315">
        <v>3215</v>
      </c>
      <c r="E32" s="170">
        <v>3267</v>
      </c>
      <c r="G32" s="27">
        <f t="shared" si="2"/>
        <v>52</v>
      </c>
      <c r="H32" s="24">
        <f t="shared" si="3"/>
        <v>1.6174183514774496E-2</v>
      </c>
      <c r="J32" s="363"/>
      <c r="K32" s="363"/>
      <c r="L32" s="363"/>
      <c r="M32" s="363"/>
      <c r="N32" s="363"/>
      <c r="O32" s="363"/>
      <c r="P32" s="363"/>
      <c r="Q32" s="363"/>
      <c r="R32" s="363"/>
      <c r="S32" s="363"/>
    </row>
    <row r="33" spans="2:19" x14ac:dyDescent="0.2">
      <c r="B33" s="15" t="s">
        <v>117</v>
      </c>
      <c r="C33" s="16"/>
      <c r="D33" s="316">
        <v>17387</v>
      </c>
      <c r="E33" s="171">
        <v>17294</v>
      </c>
      <c r="G33" s="17">
        <f t="shared" si="2"/>
        <v>-93</v>
      </c>
      <c r="H33" s="25">
        <f t="shared" si="3"/>
        <v>-5.34882383389889E-3</v>
      </c>
      <c r="J33" s="363"/>
      <c r="K33" s="363"/>
      <c r="L33" s="363"/>
      <c r="M33" s="363"/>
      <c r="N33" s="363"/>
      <c r="O33" s="363"/>
      <c r="P33" s="363"/>
      <c r="Q33" s="363"/>
      <c r="R33" s="363"/>
      <c r="S33" s="363"/>
    </row>
    <row r="34" spans="2:19" x14ac:dyDescent="0.2">
      <c r="B34" s="12" t="s">
        <v>108</v>
      </c>
      <c r="C34" s="12" t="s">
        <v>15</v>
      </c>
      <c r="D34" s="314">
        <v>9885</v>
      </c>
      <c r="E34" s="169">
        <v>10008</v>
      </c>
      <c r="G34" s="13">
        <f t="shared" si="2"/>
        <v>123</v>
      </c>
      <c r="H34" s="23">
        <f t="shared" si="3"/>
        <v>1.2443095599393019E-2</v>
      </c>
      <c r="J34" s="363"/>
      <c r="K34" s="363"/>
      <c r="L34" s="366"/>
      <c r="M34" s="366"/>
      <c r="N34" s="363"/>
      <c r="O34" s="366"/>
      <c r="P34" s="367"/>
      <c r="Q34" s="363"/>
      <c r="R34" s="363"/>
      <c r="S34" s="363"/>
    </row>
    <row r="35" spans="2:19" x14ac:dyDescent="0.2">
      <c r="B35" s="20"/>
      <c r="C35" s="14" t="s">
        <v>100</v>
      </c>
      <c r="D35" s="315">
        <v>2778</v>
      </c>
      <c r="E35" s="170">
        <v>2810</v>
      </c>
      <c r="G35" s="27">
        <f t="shared" si="2"/>
        <v>32</v>
      </c>
      <c r="H35" s="24">
        <f t="shared" si="3"/>
        <v>1.1519078473722102E-2</v>
      </c>
      <c r="J35" s="363"/>
      <c r="K35" s="363"/>
      <c r="L35" s="366"/>
      <c r="M35" s="366"/>
      <c r="N35" s="363"/>
      <c r="O35" s="366"/>
      <c r="P35" s="367"/>
      <c r="Q35" s="363"/>
      <c r="R35" s="363"/>
      <c r="S35" s="363"/>
    </row>
    <row r="36" spans="2:19" x14ac:dyDescent="0.2">
      <c r="B36" s="20"/>
      <c r="C36" s="14" t="s">
        <v>6</v>
      </c>
      <c r="D36" s="315">
        <v>16743</v>
      </c>
      <c r="E36" s="170">
        <v>16829</v>
      </c>
      <c r="G36" s="27">
        <f t="shared" si="2"/>
        <v>86</v>
      </c>
      <c r="H36" s="24">
        <f t="shared" si="3"/>
        <v>5.1364749447530313E-3</v>
      </c>
      <c r="J36" s="363"/>
      <c r="K36" s="363"/>
      <c r="L36" s="366"/>
      <c r="M36" s="366"/>
      <c r="N36" s="363"/>
      <c r="O36" s="366"/>
      <c r="P36" s="367"/>
      <c r="Q36" s="363"/>
      <c r="R36" s="363"/>
      <c r="S36" s="363"/>
    </row>
    <row r="37" spans="2:19" x14ac:dyDescent="0.2">
      <c r="B37" s="15" t="s">
        <v>118</v>
      </c>
      <c r="C37" s="16"/>
      <c r="D37" s="316">
        <v>29406</v>
      </c>
      <c r="E37" s="171">
        <v>29647</v>
      </c>
      <c r="G37" s="17">
        <f t="shared" si="2"/>
        <v>241</v>
      </c>
      <c r="H37" s="25">
        <f t="shared" si="3"/>
        <v>8.1956063388424136E-3</v>
      </c>
      <c r="J37" s="368"/>
      <c r="K37" s="368"/>
      <c r="L37" s="369"/>
      <c r="M37" s="369"/>
      <c r="N37" s="363"/>
      <c r="O37" s="369"/>
      <c r="P37" s="370"/>
      <c r="Q37" s="363"/>
      <c r="R37" s="363"/>
      <c r="S37" s="363"/>
    </row>
    <row r="38" spans="2:19" x14ac:dyDescent="0.2">
      <c r="B38" s="12" t="s">
        <v>40</v>
      </c>
      <c r="C38" s="12" t="s">
        <v>99</v>
      </c>
      <c r="D38" s="314">
        <v>10107</v>
      </c>
      <c r="E38" s="169">
        <v>10029</v>
      </c>
      <c r="G38" s="13">
        <f t="shared" si="2"/>
        <v>-78</v>
      </c>
      <c r="H38" s="23">
        <f t="shared" si="3"/>
        <v>-7.7174235678242799E-3</v>
      </c>
      <c r="J38" s="363"/>
      <c r="K38" s="363"/>
      <c r="L38" s="363"/>
      <c r="M38" s="363"/>
      <c r="N38" s="363"/>
      <c r="O38" s="363"/>
      <c r="P38" s="363"/>
      <c r="Q38" s="363"/>
      <c r="R38" s="363"/>
      <c r="S38" s="363"/>
    </row>
    <row r="39" spans="2:19" x14ac:dyDescent="0.2">
      <c r="B39" s="20"/>
      <c r="C39" s="14" t="s">
        <v>148</v>
      </c>
      <c r="D39" s="315">
        <v>623</v>
      </c>
      <c r="E39" s="170">
        <v>472</v>
      </c>
      <c r="G39" s="27">
        <f t="shared" si="2"/>
        <v>-151</v>
      </c>
      <c r="H39" s="24">
        <f t="shared" si="3"/>
        <v>-0.24237560192616373</v>
      </c>
      <c r="J39" s="363"/>
      <c r="K39" s="363"/>
      <c r="L39" s="363"/>
      <c r="M39" s="363"/>
      <c r="N39" s="363"/>
      <c r="O39" s="363"/>
      <c r="P39" s="363"/>
      <c r="Q39" s="363"/>
      <c r="R39" s="363"/>
      <c r="S39" s="363"/>
    </row>
    <row r="40" spans="2:19" x14ac:dyDescent="0.2">
      <c r="B40" s="15" t="s">
        <v>102</v>
      </c>
      <c r="C40" s="16"/>
      <c r="D40" s="316">
        <v>10730</v>
      </c>
      <c r="E40" s="171">
        <v>10501</v>
      </c>
      <c r="G40" s="17">
        <f t="shared" si="2"/>
        <v>-229</v>
      </c>
      <c r="H40" s="25">
        <f t="shared" si="3"/>
        <v>-2.1342031686859272E-2</v>
      </c>
      <c r="J40" s="363"/>
      <c r="K40" s="363"/>
      <c r="L40" s="363"/>
      <c r="M40" s="363"/>
      <c r="N40" s="363"/>
      <c r="O40" s="363"/>
      <c r="P40" s="363"/>
      <c r="Q40" s="363"/>
      <c r="R40" s="363"/>
      <c r="S40" s="363"/>
    </row>
    <row r="41" spans="2:19" x14ac:dyDescent="0.2">
      <c r="B41" s="18" t="s">
        <v>96</v>
      </c>
      <c r="C41" s="21"/>
      <c r="D41" s="317">
        <v>60489</v>
      </c>
      <c r="E41" s="172">
        <v>60491</v>
      </c>
      <c r="G41" s="19">
        <f t="shared" si="2"/>
        <v>2</v>
      </c>
      <c r="H41" s="26">
        <f t="shared" si="3"/>
        <v>3.3063862851096892E-5</v>
      </c>
      <c r="J41" s="363"/>
      <c r="K41" s="363"/>
      <c r="L41" s="363"/>
      <c r="M41" s="363"/>
      <c r="N41" s="363"/>
      <c r="O41" s="363"/>
      <c r="P41" s="363"/>
      <c r="Q41" s="363"/>
      <c r="R41" s="363"/>
      <c r="S41" s="363"/>
    </row>
    <row r="42" spans="2:19" x14ac:dyDescent="0.2">
      <c r="D42" s="5"/>
      <c r="E42" s="5"/>
      <c r="G42" s="5"/>
      <c r="H42" s="22"/>
      <c r="J42" s="363"/>
      <c r="K42" s="363"/>
      <c r="L42" s="363"/>
      <c r="M42" s="363"/>
      <c r="N42" s="363"/>
      <c r="O42" s="363"/>
      <c r="P42" s="363"/>
      <c r="Q42" s="363"/>
      <c r="R42" s="363"/>
      <c r="S42" s="363"/>
    </row>
    <row r="43" spans="2:19" x14ac:dyDescent="0.2">
      <c r="D43" s="5"/>
      <c r="E43" s="5"/>
      <c r="G43" s="5"/>
      <c r="H43" s="22"/>
      <c r="J43" s="363"/>
      <c r="K43" s="363"/>
      <c r="L43" s="363"/>
      <c r="M43" s="363"/>
      <c r="N43" s="363"/>
      <c r="O43" s="363"/>
      <c r="P43" s="363"/>
      <c r="Q43" s="363"/>
      <c r="R43" s="363"/>
      <c r="S43" s="363"/>
    </row>
    <row r="44" spans="2:19" ht="15" customHeight="1" x14ac:dyDescent="0.2">
      <c r="B44" s="37" t="s">
        <v>188</v>
      </c>
      <c r="D44" s="5"/>
      <c r="E44" s="5"/>
      <c r="G44" s="5"/>
      <c r="H44" s="22"/>
      <c r="J44" s="363"/>
      <c r="K44" s="363"/>
      <c r="L44" s="363"/>
      <c r="M44" s="363"/>
      <c r="N44" s="363"/>
      <c r="O44" s="363"/>
      <c r="P44" s="363"/>
      <c r="Q44" s="363"/>
      <c r="R44" s="363"/>
      <c r="S44" s="363"/>
    </row>
    <row r="45" spans="2:19" ht="15" customHeight="1" x14ac:dyDescent="0.2">
      <c r="D45" s="313">
        <v>2023</v>
      </c>
      <c r="E45" s="168" t="s">
        <v>570</v>
      </c>
      <c r="F45" s="34"/>
      <c r="G45" s="58" t="s">
        <v>452</v>
      </c>
      <c r="H45" s="59" t="s">
        <v>98</v>
      </c>
      <c r="J45" s="363"/>
      <c r="K45" s="363"/>
      <c r="L45" s="363"/>
      <c r="M45" s="363"/>
      <c r="N45" s="363"/>
      <c r="O45" s="363"/>
      <c r="P45" s="363"/>
      <c r="Q45" s="363"/>
      <c r="R45" s="363"/>
      <c r="S45" s="363"/>
    </row>
    <row r="46" spans="2:19" ht="12.75" x14ac:dyDescent="0.2">
      <c r="B46" s="12" t="s">
        <v>110</v>
      </c>
      <c r="C46" s="12" t="s">
        <v>4</v>
      </c>
      <c r="D46" s="314">
        <v>9649</v>
      </c>
      <c r="E46" s="169">
        <v>10043</v>
      </c>
      <c r="G46" s="13">
        <f t="shared" ref="G46:G60" si="4">E46-D46</f>
        <v>394</v>
      </c>
      <c r="H46" s="23">
        <f t="shared" ref="H46:H60" si="5">G46/D46</f>
        <v>4.0833246968597782E-2</v>
      </c>
      <c r="J46" s="363"/>
      <c r="K46" s="363"/>
      <c r="L46" s="365"/>
      <c r="M46" s="365"/>
      <c r="N46" s="363"/>
      <c r="O46" s="363"/>
      <c r="P46" s="363"/>
      <c r="Q46" s="363"/>
      <c r="R46" s="363"/>
      <c r="S46" s="363"/>
    </row>
    <row r="47" spans="2:19" x14ac:dyDescent="0.2">
      <c r="B47" s="28"/>
      <c r="C47" s="14" t="s">
        <v>5</v>
      </c>
      <c r="D47" s="315">
        <v>18268</v>
      </c>
      <c r="E47" s="170">
        <v>18973</v>
      </c>
      <c r="G47" s="27">
        <f t="shared" si="4"/>
        <v>705</v>
      </c>
      <c r="H47" s="24">
        <f t="shared" si="5"/>
        <v>3.8592073571272173E-2</v>
      </c>
      <c r="J47" s="363"/>
      <c r="K47" s="363"/>
      <c r="L47" s="363"/>
      <c r="M47" s="363"/>
      <c r="N47" s="363"/>
      <c r="O47" s="363"/>
      <c r="P47" s="363"/>
      <c r="Q47" s="363"/>
      <c r="R47" s="363"/>
      <c r="S47" s="363"/>
    </row>
    <row r="48" spans="2:19" x14ac:dyDescent="0.2">
      <c r="B48" s="15" t="s">
        <v>116</v>
      </c>
      <c r="C48" s="16"/>
      <c r="D48" s="316">
        <v>27917</v>
      </c>
      <c r="E48" s="171">
        <v>29016</v>
      </c>
      <c r="G48" s="17">
        <f t="shared" si="4"/>
        <v>1099</v>
      </c>
      <c r="H48" s="25">
        <f t="shared" si="5"/>
        <v>3.9366694129025326E-2</v>
      </c>
      <c r="J48" s="363"/>
      <c r="K48" s="363"/>
      <c r="L48" s="363"/>
      <c r="M48" s="363"/>
      <c r="N48" s="363"/>
      <c r="O48" s="363"/>
      <c r="P48" s="363"/>
      <c r="Q48" s="363"/>
      <c r="R48" s="363"/>
      <c r="S48" s="363"/>
    </row>
    <row r="49" spans="2:19" x14ac:dyDescent="0.2">
      <c r="B49" s="12" t="s">
        <v>109</v>
      </c>
      <c r="C49" s="12" t="s">
        <v>12</v>
      </c>
      <c r="D49" s="314">
        <v>2631</v>
      </c>
      <c r="E49" s="169">
        <v>2580</v>
      </c>
      <c r="G49" s="13">
        <f t="shared" si="4"/>
        <v>-51</v>
      </c>
      <c r="H49" s="23">
        <f t="shared" si="5"/>
        <v>-1.9384264538198404E-2</v>
      </c>
      <c r="J49" s="363"/>
      <c r="K49" s="363"/>
      <c r="L49" s="363"/>
      <c r="M49" s="363"/>
      <c r="N49" s="363"/>
      <c r="O49" s="363"/>
      <c r="P49" s="363"/>
      <c r="Q49" s="363"/>
      <c r="R49" s="363"/>
      <c r="S49" s="363"/>
    </row>
    <row r="50" spans="2:19" x14ac:dyDescent="0.2">
      <c r="B50" s="28"/>
      <c r="C50" s="14" t="s">
        <v>10</v>
      </c>
      <c r="D50" s="315">
        <v>2823</v>
      </c>
      <c r="E50" s="170">
        <v>2832</v>
      </c>
      <c r="G50" s="27">
        <f t="shared" si="4"/>
        <v>9</v>
      </c>
      <c r="H50" s="24">
        <f t="shared" si="5"/>
        <v>3.188097768331562E-3</v>
      </c>
      <c r="J50" s="363"/>
      <c r="K50" s="363"/>
      <c r="L50" s="363"/>
      <c r="M50" s="363"/>
      <c r="N50" s="363"/>
      <c r="O50" s="363"/>
      <c r="P50" s="363"/>
      <c r="Q50" s="363"/>
      <c r="R50" s="363"/>
      <c r="S50" s="363"/>
    </row>
    <row r="51" spans="2:19" x14ac:dyDescent="0.2">
      <c r="B51" s="28"/>
      <c r="C51" s="14" t="s">
        <v>172</v>
      </c>
      <c r="D51" s="315">
        <v>1216</v>
      </c>
      <c r="E51" s="170">
        <v>1266</v>
      </c>
      <c r="G51" s="27">
        <f t="shared" si="4"/>
        <v>50</v>
      </c>
      <c r="H51" s="24">
        <f t="shared" si="5"/>
        <v>4.1118421052631582E-2</v>
      </c>
      <c r="J51" s="363"/>
      <c r="K51" s="363"/>
      <c r="L51" s="363"/>
      <c r="M51" s="363"/>
      <c r="N51" s="363"/>
      <c r="O51" s="363"/>
      <c r="P51" s="363"/>
      <c r="Q51" s="363"/>
      <c r="R51" s="363"/>
      <c r="S51" s="363"/>
    </row>
    <row r="52" spans="2:19" x14ac:dyDescent="0.2">
      <c r="B52" s="15" t="s">
        <v>117</v>
      </c>
      <c r="C52" s="16"/>
      <c r="D52" s="316">
        <v>6670</v>
      </c>
      <c r="E52" s="171">
        <v>6678</v>
      </c>
      <c r="G52" s="17">
        <f t="shared" si="4"/>
        <v>8</v>
      </c>
      <c r="H52" s="25">
        <f t="shared" si="5"/>
        <v>1.1994002998500749E-3</v>
      </c>
      <c r="J52" s="363"/>
      <c r="K52" s="363"/>
      <c r="L52" s="363"/>
      <c r="M52" s="363"/>
      <c r="N52" s="363"/>
      <c r="O52" s="363"/>
      <c r="P52" s="363"/>
      <c r="Q52" s="363"/>
      <c r="R52" s="363"/>
      <c r="S52" s="363"/>
    </row>
    <row r="53" spans="2:19" x14ac:dyDescent="0.2">
      <c r="B53" s="12" t="s">
        <v>108</v>
      </c>
      <c r="C53" s="12" t="s">
        <v>15</v>
      </c>
      <c r="D53" s="314">
        <v>16113</v>
      </c>
      <c r="E53" s="169">
        <v>16320</v>
      </c>
      <c r="G53" s="13">
        <f t="shared" si="4"/>
        <v>207</v>
      </c>
      <c r="H53" s="23">
        <f t="shared" si="5"/>
        <v>1.2846769689070937E-2</v>
      </c>
      <c r="J53" s="363"/>
      <c r="K53" s="363"/>
      <c r="L53" s="366"/>
      <c r="M53" s="366"/>
      <c r="N53" s="363"/>
      <c r="O53" s="366"/>
      <c r="P53" s="367"/>
      <c r="Q53" s="363"/>
      <c r="R53" s="363"/>
      <c r="S53" s="363"/>
    </row>
    <row r="54" spans="2:19" x14ac:dyDescent="0.2">
      <c r="B54" s="28"/>
      <c r="C54" s="14" t="s">
        <v>100</v>
      </c>
      <c r="D54" s="315">
        <v>11089</v>
      </c>
      <c r="E54" s="170">
        <v>11800</v>
      </c>
      <c r="G54" s="27">
        <f t="shared" si="4"/>
        <v>711</v>
      </c>
      <c r="H54" s="24">
        <f t="shared" si="5"/>
        <v>6.4117594012084042E-2</v>
      </c>
      <c r="J54" s="363"/>
      <c r="K54" s="363"/>
      <c r="L54" s="366"/>
      <c r="M54" s="366"/>
      <c r="N54" s="363"/>
      <c r="O54" s="366"/>
      <c r="P54" s="367"/>
      <c r="Q54" s="363"/>
      <c r="R54" s="363"/>
      <c r="S54" s="363"/>
    </row>
    <row r="55" spans="2:19" x14ac:dyDescent="0.2">
      <c r="B55" s="28"/>
      <c r="C55" s="14" t="s">
        <v>6</v>
      </c>
      <c r="D55" s="315">
        <v>26065</v>
      </c>
      <c r="E55" s="170">
        <v>26194</v>
      </c>
      <c r="G55" s="27">
        <f t="shared" si="4"/>
        <v>129</v>
      </c>
      <c r="H55" s="24">
        <f t="shared" si="5"/>
        <v>4.9491655476692886E-3</v>
      </c>
      <c r="J55" s="363"/>
      <c r="K55" s="363"/>
      <c r="L55" s="366"/>
      <c r="M55" s="366"/>
      <c r="N55" s="363"/>
      <c r="O55" s="366"/>
      <c r="P55" s="367"/>
      <c r="Q55" s="363"/>
      <c r="R55" s="363"/>
      <c r="S55" s="363"/>
    </row>
    <row r="56" spans="2:19" x14ac:dyDescent="0.2">
      <c r="B56" s="15" t="s">
        <v>118</v>
      </c>
      <c r="C56" s="16"/>
      <c r="D56" s="316">
        <v>53267</v>
      </c>
      <c r="E56" s="171">
        <v>54314</v>
      </c>
      <c r="G56" s="17">
        <f t="shared" si="4"/>
        <v>1047</v>
      </c>
      <c r="H56" s="25">
        <f t="shared" si="5"/>
        <v>1.9655696772861248E-2</v>
      </c>
      <c r="J56" s="368"/>
      <c r="K56" s="368"/>
      <c r="L56" s="369"/>
      <c r="M56" s="369"/>
      <c r="N56" s="363"/>
      <c r="O56" s="369"/>
      <c r="P56" s="370"/>
      <c r="Q56" s="363"/>
      <c r="R56" s="363"/>
      <c r="S56" s="363"/>
    </row>
    <row r="57" spans="2:19" x14ac:dyDescent="0.2">
      <c r="B57" s="12" t="s">
        <v>40</v>
      </c>
      <c r="C57" s="12" t="s">
        <v>99</v>
      </c>
      <c r="D57" s="314">
        <v>5106</v>
      </c>
      <c r="E57" s="169">
        <v>4864</v>
      </c>
      <c r="G57" s="13">
        <f t="shared" si="4"/>
        <v>-242</v>
      </c>
      <c r="H57" s="23">
        <f t="shared" si="5"/>
        <v>-4.739522130826479E-2</v>
      </c>
      <c r="J57" s="363"/>
      <c r="K57" s="363"/>
      <c r="L57" s="363"/>
      <c r="M57" s="363"/>
      <c r="N57" s="363"/>
      <c r="O57" s="363"/>
      <c r="P57" s="363"/>
      <c r="Q57" s="363"/>
      <c r="R57" s="363"/>
      <c r="S57" s="363"/>
    </row>
    <row r="58" spans="2:19" x14ac:dyDescent="0.2">
      <c r="B58" s="28"/>
      <c r="C58" s="14" t="s">
        <v>148</v>
      </c>
      <c r="D58" s="315"/>
      <c r="E58" s="170"/>
      <c r="G58" s="27">
        <f t="shared" si="4"/>
        <v>0</v>
      </c>
      <c r="H58" s="24" t="e">
        <f t="shared" si="5"/>
        <v>#DIV/0!</v>
      </c>
      <c r="J58" s="363"/>
      <c r="K58" s="363"/>
      <c r="L58" s="363"/>
      <c r="M58" s="363"/>
      <c r="N58" s="363"/>
      <c r="O58" s="363"/>
      <c r="P58" s="363"/>
      <c r="Q58" s="363"/>
      <c r="R58" s="363"/>
      <c r="S58" s="363"/>
    </row>
    <row r="59" spans="2:19" x14ac:dyDescent="0.2">
      <c r="B59" s="15" t="s">
        <v>102</v>
      </c>
      <c r="C59" s="16"/>
      <c r="D59" s="316">
        <f>D58+D57</f>
        <v>5106</v>
      </c>
      <c r="E59" s="171">
        <f>E58+E57</f>
        <v>4864</v>
      </c>
      <c r="G59" s="17">
        <f t="shared" si="4"/>
        <v>-242</v>
      </c>
      <c r="H59" s="25">
        <f t="shared" si="5"/>
        <v>-4.739522130826479E-2</v>
      </c>
      <c r="J59" s="363"/>
      <c r="K59" s="363"/>
      <c r="L59" s="363"/>
      <c r="M59" s="363"/>
      <c r="N59" s="363"/>
      <c r="O59" s="363"/>
      <c r="P59" s="363"/>
      <c r="Q59" s="363"/>
      <c r="R59" s="363"/>
      <c r="S59" s="363"/>
    </row>
    <row r="60" spans="2:19" x14ac:dyDescent="0.2">
      <c r="B60" s="18" t="s">
        <v>96</v>
      </c>
      <c r="C60" s="21"/>
      <c r="D60" s="317">
        <f>D59+D56+D52+D48</f>
        <v>92960</v>
      </c>
      <c r="E60" s="172">
        <f>E59+E56+E52+E48</f>
        <v>94872</v>
      </c>
      <c r="G60" s="19">
        <f t="shared" si="4"/>
        <v>1912</v>
      </c>
      <c r="H60" s="26">
        <f t="shared" si="5"/>
        <v>2.0567986230636832E-2</v>
      </c>
      <c r="J60" s="363"/>
      <c r="K60" s="363"/>
      <c r="L60" s="363"/>
      <c r="M60" s="363"/>
      <c r="N60" s="363"/>
      <c r="O60" s="363"/>
      <c r="P60" s="363"/>
      <c r="Q60" s="363"/>
      <c r="R60" s="363"/>
      <c r="S60" s="363"/>
    </row>
    <row r="61" spans="2:19" x14ac:dyDescent="0.2">
      <c r="D61" s="5"/>
      <c r="E61" s="5"/>
      <c r="G61" s="5"/>
      <c r="H61" s="22"/>
      <c r="J61" s="363"/>
      <c r="K61" s="363"/>
      <c r="L61" s="363"/>
      <c r="M61" s="363"/>
      <c r="N61" s="363"/>
      <c r="O61" s="363"/>
      <c r="P61" s="363"/>
      <c r="Q61" s="363"/>
      <c r="R61" s="363"/>
      <c r="S61" s="363"/>
    </row>
    <row r="62" spans="2:19" ht="12.75" x14ac:dyDescent="0.2">
      <c r="J62" s="365"/>
      <c r="K62" s="365"/>
      <c r="L62" s="363"/>
      <c r="M62" s="363"/>
      <c r="N62" s="363"/>
      <c r="O62" s="363"/>
      <c r="P62" s="363"/>
      <c r="Q62" s="363"/>
      <c r="R62" s="363"/>
      <c r="S62" s="363"/>
    </row>
    <row r="63" spans="2:19" ht="12.75" x14ac:dyDescent="0.2">
      <c r="B63" s="33" t="s">
        <v>190</v>
      </c>
      <c r="J63" s="363"/>
      <c r="K63" s="363"/>
      <c r="L63" s="363"/>
      <c r="M63" s="363"/>
      <c r="N63" s="363"/>
      <c r="O63" s="363"/>
      <c r="P63" s="363"/>
      <c r="Q63" s="363"/>
      <c r="R63" s="363"/>
      <c r="S63" s="363"/>
    </row>
    <row r="64" spans="2:19" x14ac:dyDescent="0.2">
      <c r="D64" s="313">
        <v>2023</v>
      </c>
      <c r="E64" s="168" t="s">
        <v>570</v>
      </c>
      <c r="F64" s="34"/>
      <c r="G64" s="58" t="s">
        <v>452</v>
      </c>
      <c r="H64" s="59" t="s">
        <v>98</v>
      </c>
      <c r="J64" s="363"/>
      <c r="K64" s="363"/>
      <c r="L64" s="363"/>
      <c r="M64" s="363"/>
      <c r="N64" s="363"/>
      <c r="O64" s="363"/>
      <c r="P64" s="363"/>
      <c r="Q64" s="363"/>
      <c r="R64" s="363"/>
      <c r="S64" s="363"/>
    </row>
    <row r="65" spans="2:19" x14ac:dyDescent="0.2">
      <c r="B65" s="12" t="s">
        <v>110</v>
      </c>
      <c r="C65" s="12" t="s">
        <v>4</v>
      </c>
      <c r="D65" s="314">
        <v>4374</v>
      </c>
      <c r="E65" s="169">
        <v>4596</v>
      </c>
      <c r="G65" s="13">
        <f t="shared" ref="G65:G79" si="6">E65-D65</f>
        <v>222</v>
      </c>
      <c r="H65" s="23">
        <f t="shared" ref="H65:H79" si="7">G65/D65</f>
        <v>5.0754458161865572E-2</v>
      </c>
      <c r="J65" s="363"/>
      <c r="K65" s="363"/>
      <c r="L65" s="363"/>
      <c r="M65" s="363"/>
      <c r="N65" s="363"/>
      <c r="O65" s="363"/>
      <c r="P65" s="363"/>
      <c r="Q65" s="363"/>
      <c r="R65" s="363"/>
      <c r="S65" s="363"/>
    </row>
    <row r="66" spans="2:19" x14ac:dyDescent="0.2">
      <c r="B66" s="28"/>
      <c r="C66" s="14" t="s">
        <v>5</v>
      </c>
      <c r="D66" s="315">
        <v>6059</v>
      </c>
      <c r="E66" s="170">
        <v>6279</v>
      </c>
      <c r="G66" s="27">
        <f t="shared" si="6"/>
        <v>220</v>
      </c>
      <c r="H66" s="24">
        <f t="shared" si="7"/>
        <v>3.6309622049843206E-2</v>
      </c>
      <c r="J66" s="363"/>
      <c r="K66" s="363"/>
      <c r="L66" s="363"/>
      <c r="M66" s="363"/>
      <c r="N66" s="363"/>
      <c r="O66" s="363"/>
      <c r="P66" s="363"/>
      <c r="Q66" s="363"/>
      <c r="R66" s="363"/>
      <c r="S66" s="363"/>
    </row>
    <row r="67" spans="2:19" x14ac:dyDescent="0.2">
      <c r="B67" s="15" t="s">
        <v>116</v>
      </c>
      <c r="C67" s="16"/>
      <c r="D67" s="316">
        <v>10433</v>
      </c>
      <c r="E67" s="171">
        <v>10875</v>
      </c>
      <c r="G67" s="17">
        <f t="shared" si="6"/>
        <v>442</v>
      </c>
      <c r="H67" s="25">
        <f t="shared" si="7"/>
        <v>4.2365570785009105E-2</v>
      </c>
      <c r="J67" s="363"/>
      <c r="K67" s="363"/>
      <c r="L67" s="363"/>
      <c r="M67" s="363"/>
      <c r="N67" s="363"/>
      <c r="O67" s="363"/>
      <c r="P67" s="363"/>
      <c r="Q67" s="363"/>
      <c r="R67" s="363"/>
      <c r="S67" s="363"/>
    </row>
    <row r="68" spans="2:19" x14ac:dyDescent="0.2">
      <c r="B68" s="12" t="s">
        <v>109</v>
      </c>
      <c r="C68" s="12" t="s">
        <v>12</v>
      </c>
      <c r="D68" s="314">
        <v>2353</v>
      </c>
      <c r="E68" s="169">
        <v>2340</v>
      </c>
      <c r="G68" s="13">
        <f t="shared" si="6"/>
        <v>-13</v>
      </c>
      <c r="H68" s="23">
        <f t="shared" si="7"/>
        <v>-5.5248618784530384E-3</v>
      </c>
      <c r="J68" s="363"/>
      <c r="K68" s="363"/>
      <c r="L68" s="363"/>
      <c r="M68" s="363"/>
      <c r="N68" s="363"/>
      <c r="O68" s="363"/>
      <c r="P68" s="363"/>
      <c r="Q68" s="363"/>
      <c r="R68" s="363"/>
      <c r="S68" s="363"/>
    </row>
    <row r="69" spans="2:19" x14ac:dyDescent="0.2">
      <c r="B69" s="28"/>
      <c r="C69" s="14" t="s">
        <v>10</v>
      </c>
      <c r="D69" s="315">
        <v>2513</v>
      </c>
      <c r="E69" s="170">
        <v>2538</v>
      </c>
      <c r="G69" s="27">
        <f t="shared" si="6"/>
        <v>25</v>
      </c>
      <c r="H69" s="24">
        <f t="shared" si="7"/>
        <v>9.9482690011937925E-3</v>
      </c>
      <c r="J69" s="363"/>
      <c r="K69" s="363"/>
      <c r="L69" s="363"/>
      <c r="M69" s="363"/>
      <c r="N69" s="363"/>
      <c r="O69" s="363"/>
      <c r="P69" s="363"/>
      <c r="Q69" s="363"/>
      <c r="R69" s="363"/>
      <c r="S69" s="363"/>
    </row>
    <row r="70" spans="2:19" x14ac:dyDescent="0.2">
      <c r="B70" s="28"/>
      <c r="C70" s="14" t="s">
        <v>172</v>
      </c>
      <c r="D70" s="315">
        <v>1216</v>
      </c>
      <c r="E70" s="170">
        <v>1266</v>
      </c>
      <c r="G70" s="27">
        <f t="shared" si="6"/>
        <v>50</v>
      </c>
      <c r="H70" s="24">
        <f t="shared" si="7"/>
        <v>4.1118421052631582E-2</v>
      </c>
      <c r="J70" s="363"/>
      <c r="K70" s="363"/>
      <c r="L70" s="363"/>
      <c r="M70" s="363"/>
      <c r="N70" s="363"/>
      <c r="O70" s="363"/>
      <c r="P70" s="363"/>
      <c r="Q70" s="363"/>
      <c r="R70" s="363"/>
      <c r="S70" s="363"/>
    </row>
    <row r="71" spans="2:19" x14ac:dyDescent="0.2">
      <c r="B71" s="15" t="s">
        <v>117</v>
      </c>
      <c r="C71" s="16"/>
      <c r="D71" s="316">
        <v>6082</v>
      </c>
      <c r="E71" s="171">
        <v>6144</v>
      </c>
      <c r="G71" s="17">
        <f t="shared" si="6"/>
        <v>62</v>
      </c>
      <c r="H71" s="25">
        <f t="shared" si="7"/>
        <v>1.0194015126603092E-2</v>
      </c>
      <c r="J71" s="363"/>
      <c r="K71" s="363"/>
      <c r="L71" s="366"/>
      <c r="M71" s="366"/>
      <c r="N71" s="363"/>
      <c r="O71" s="366"/>
      <c r="P71" s="367"/>
      <c r="Q71" s="363"/>
      <c r="R71" s="363"/>
      <c r="S71" s="363"/>
    </row>
    <row r="72" spans="2:19" x14ac:dyDescent="0.2">
      <c r="B72" s="12" t="s">
        <v>108</v>
      </c>
      <c r="C72" s="12" t="s">
        <v>15</v>
      </c>
      <c r="D72" s="314">
        <v>7153</v>
      </c>
      <c r="E72" s="169">
        <v>7266</v>
      </c>
      <c r="G72" s="13">
        <f t="shared" si="6"/>
        <v>113</v>
      </c>
      <c r="H72" s="23">
        <f t="shared" si="7"/>
        <v>1.5797567454215015E-2</v>
      </c>
      <c r="J72" s="363"/>
      <c r="K72" s="363"/>
      <c r="L72" s="366"/>
      <c r="M72" s="366"/>
      <c r="N72" s="363"/>
      <c r="O72" s="366"/>
      <c r="P72" s="367"/>
      <c r="Q72" s="363"/>
      <c r="R72" s="363"/>
      <c r="S72" s="363"/>
    </row>
    <row r="73" spans="2:19" ht="12.75" x14ac:dyDescent="0.2">
      <c r="B73" s="28"/>
      <c r="C73" s="14" t="s">
        <v>100</v>
      </c>
      <c r="D73" s="315">
        <v>4284</v>
      </c>
      <c r="E73" s="170">
        <v>4528</v>
      </c>
      <c r="G73" s="27">
        <f t="shared" si="6"/>
        <v>244</v>
      </c>
      <c r="H73" s="24">
        <f t="shared" si="7"/>
        <v>5.695611577964519E-2</v>
      </c>
      <c r="J73" s="363"/>
      <c r="K73" s="363"/>
      <c r="L73" s="364"/>
      <c r="M73" s="364"/>
      <c r="N73" s="363"/>
      <c r="O73" s="366"/>
      <c r="P73" s="367"/>
      <c r="Q73" s="363"/>
      <c r="R73" s="363"/>
      <c r="S73" s="363"/>
    </row>
    <row r="74" spans="2:19" x14ac:dyDescent="0.2">
      <c r="B74" s="28"/>
      <c r="C74" s="14" t="s">
        <v>6</v>
      </c>
      <c r="D74" s="315">
        <v>12762</v>
      </c>
      <c r="E74" s="170">
        <v>12784</v>
      </c>
      <c r="G74" s="27">
        <f t="shared" si="6"/>
        <v>22</v>
      </c>
      <c r="H74" s="24">
        <f t="shared" si="7"/>
        <v>1.7238677323303557E-3</v>
      </c>
      <c r="J74" s="368"/>
      <c r="K74" s="368"/>
      <c r="L74" s="369"/>
      <c r="M74" s="369"/>
      <c r="N74" s="363"/>
      <c r="O74" s="369"/>
      <c r="P74" s="370"/>
      <c r="Q74" s="363"/>
      <c r="R74" s="363"/>
      <c r="S74" s="363"/>
    </row>
    <row r="75" spans="2:19" x14ac:dyDescent="0.2">
      <c r="B75" s="15" t="s">
        <v>118</v>
      </c>
      <c r="C75" s="16"/>
      <c r="D75" s="316">
        <v>24199</v>
      </c>
      <c r="E75" s="171">
        <v>24578</v>
      </c>
      <c r="G75" s="17">
        <f t="shared" si="6"/>
        <v>379</v>
      </c>
      <c r="H75" s="25">
        <f t="shared" si="7"/>
        <v>1.5661804206785403E-2</v>
      </c>
      <c r="J75" s="363"/>
      <c r="K75" s="363"/>
      <c r="L75" s="363"/>
      <c r="M75" s="363"/>
      <c r="N75" s="363"/>
      <c r="O75" s="363"/>
      <c r="P75" s="363"/>
      <c r="Q75" s="363"/>
      <c r="R75" s="363"/>
      <c r="S75" s="363"/>
    </row>
    <row r="76" spans="2:19" x14ac:dyDescent="0.2">
      <c r="B76" s="12" t="s">
        <v>40</v>
      </c>
      <c r="C76" s="12" t="s">
        <v>99</v>
      </c>
      <c r="D76" s="314">
        <v>3601</v>
      </c>
      <c r="E76" s="169">
        <v>3436</v>
      </c>
      <c r="G76" s="13">
        <f t="shared" si="6"/>
        <v>-165</v>
      </c>
      <c r="H76" s="23">
        <f t="shared" si="7"/>
        <v>-4.5820605387392389E-2</v>
      </c>
      <c r="J76" s="363"/>
      <c r="K76" s="363"/>
      <c r="L76" s="363"/>
      <c r="M76" s="363"/>
      <c r="N76" s="363"/>
      <c r="O76" s="363"/>
      <c r="P76" s="363"/>
      <c r="Q76" s="363"/>
      <c r="R76" s="363"/>
      <c r="S76" s="363"/>
    </row>
    <row r="77" spans="2:19" x14ac:dyDescent="0.2">
      <c r="B77" s="28"/>
      <c r="C77" s="14" t="s">
        <v>148</v>
      </c>
      <c r="D77" s="315"/>
      <c r="E77" s="170"/>
      <c r="G77" s="27"/>
      <c r="H77" s="24"/>
      <c r="J77" s="363"/>
      <c r="K77" s="363"/>
      <c r="L77" s="363"/>
      <c r="M77" s="363"/>
      <c r="N77" s="363"/>
      <c r="O77" s="363"/>
      <c r="P77" s="363"/>
      <c r="Q77" s="363"/>
      <c r="R77" s="363"/>
      <c r="S77" s="363"/>
    </row>
    <row r="78" spans="2:19" x14ac:dyDescent="0.2">
      <c r="B78" s="15" t="s">
        <v>102</v>
      </c>
      <c r="C78" s="16"/>
      <c r="D78" s="316">
        <f>D77+D76</f>
        <v>3601</v>
      </c>
      <c r="E78" s="171">
        <f>E77+E76</f>
        <v>3436</v>
      </c>
      <c r="G78" s="17">
        <f t="shared" si="6"/>
        <v>-165</v>
      </c>
      <c r="H78" s="25">
        <f t="shared" si="7"/>
        <v>-4.5820605387392389E-2</v>
      </c>
      <c r="J78" s="363"/>
      <c r="K78" s="363"/>
      <c r="L78" s="363"/>
      <c r="M78" s="363"/>
      <c r="N78" s="363"/>
      <c r="O78" s="363"/>
      <c r="P78" s="363"/>
      <c r="Q78" s="363"/>
      <c r="R78" s="363"/>
      <c r="S78" s="363"/>
    </row>
    <row r="79" spans="2:19" x14ac:dyDescent="0.2">
      <c r="B79" s="18" t="s">
        <v>96</v>
      </c>
      <c r="C79" s="21"/>
      <c r="D79" s="317">
        <f>D78+D75+D71+D67</f>
        <v>44315</v>
      </c>
      <c r="E79" s="172">
        <f>E78+E75+E71+E67</f>
        <v>45033</v>
      </c>
      <c r="G79" s="19">
        <f t="shared" si="6"/>
        <v>718</v>
      </c>
      <c r="H79" s="26">
        <f t="shared" si="7"/>
        <v>1.6202188875098725E-2</v>
      </c>
      <c r="J79" s="363"/>
      <c r="K79" s="363"/>
      <c r="L79" s="363"/>
      <c r="M79" s="363"/>
      <c r="N79" s="363"/>
      <c r="O79" s="363"/>
      <c r="P79" s="363"/>
      <c r="Q79" s="363"/>
      <c r="R79" s="363"/>
      <c r="S79" s="363"/>
    </row>
    <row r="80" spans="2:19" x14ac:dyDescent="0.2">
      <c r="D80" s="5"/>
      <c r="E80" s="5"/>
      <c r="G80" s="5"/>
      <c r="H80" s="22"/>
      <c r="J80" s="363"/>
      <c r="K80" s="363"/>
      <c r="L80" s="363"/>
      <c r="M80" s="363"/>
      <c r="N80" s="363"/>
      <c r="O80" s="363"/>
      <c r="P80" s="363"/>
      <c r="Q80" s="363"/>
      <c r="R80" s="363"/>
      <c r="S80" s="363"/>
    </row>
    <row r="81" spans="2:19" ht="12.75" x14ac:dyDescent="0.2">
      <c r="J81" s="365"/>
      <c r="K81" s="365"/>
      <c r="L81" s="363"/>
      <c r="M81" s="363"/>
      <c r="N81" s="363"/>
      <c r="O81" s="363"/>
      <c r="P81" s="363"/>
      <c r="Q81" s="363"/>
      <c r="R81" s="363"/>
      <c r="S81" s="363"/>
    </row>
    <row r="82" spans="2:19" ht="12.75" x14ac:dyDescent="0.2">
      <c r="B82" s="33" t="s">
        <v>189</v>
      </c>
      <c r="J82" s="363"/>
      <c r="K82" s="363"/>
      <c r="L82" s="363"/>
      <c r="M82" s="363"/>
      <c r="N82" s="363"/>
      <c r="O82" s="363"/>
      <c r="P82" s="363"/>
      <c r="Q82" s="363"/>
      <c r="R82" s="363"/>
      <c r="S82" s="363"/>
    </row>
    <row r="83" spans="2:19" x14ac:dyDescent="0.2">
      <c r="D83" s="313">
        <v>2023</v>
      </c>
      <c r="E83" s="168" t="s">
        <v>570</v>
      </c>
      <c r="F83" s="34"/>
      <c r="G83" s="58" t="s">
        <v>452</v>
      </c>
      <c r="H83" s="59" t="s">
        <v>98</v>
      </c>
      <c r="J83" s="363"/>
      <c r="K83" s="363"/>
      <c r="L83" s="363"/>
      <c r="M83" s="363"/>
      <c r="N83" s="363"/>
      <c r="O83" s="363"/>
      <c r="P83" s="363"/>
      <c r="Q83" s="363"/>
      <c r="R83" s="363"/>
      <c r="S83" s="363"/>
    </row>
    <row r="84" spans="2:19" x14ac:dyDescent="0.2">
      <c r="B84" s="12" t="s">
        <v>110</v>
      </c>
      <c r="C84" s="12" t="s">
        <v>4</v>
      </c>
      <c r="D84" s="314">
        <v>4730</v>
      </c>
      <c r="E84" s="169">
        <v>4887</v>
      </c>
      <c r="G84" s="13">
        <f t="shared" ref="G84:G95" si="8">E84-D84</f>
        <v>157</v>
      </c>
      <c r="H84" s="23">
        <f t="shared" ref="H84:H95" si="9">G84/D84</f>
        <v>3.3192389006342492E-2</v>
      </c>
      <c r="J84" s="363"/>
      <c r="K84" s="363"/>
      <c r="L84" s="363"/>
      <c r="M84" s="363"/>
      <c r="N84" s="363"/>
      <c r="O84" s="363"/>
      <c r="P84" s="363"/>
      <c r="Q84" s="363"/>
      <c r="R84" s="363"/>
      <c r="S84" s="363"/>
    </row>
    <row r="85" spans="2:19" x14ac:dyDescent="0.2">
      <c r="B85" s="28"/>
      <c r="C85" s="14" t="s">
        <v>5</v>
      </c>
      <c r="D85" s="315">
        <v>11230</v>
      </c>
      <c r="E85" s="170">
        <v>11679</v>
      </c>
      <c r="G85" s="27">
        <f t="shared" si="8"/>
        <v>449</v>
      </c>
      <c r="H85" s="24">
        <f t="shared" si="9"/>
        <v>3.9982190560997326E-2</v>
      </c>
      <c r="J85" s="363"/>
      <c r="K85" s="363"/>
      <c r="L85" s="363"/>
      <c r="M85" s="363"/>
      <c r="N85" s="363"/>
      <c r="O85" s="363"/>
      <c r="P85" s="363"/>
      <c r="Q85" s="363"/>
      <c r="R85" s="363"/>
      <c r="S85" s="363"/>
    </row>
    <row r="86" spans="2:19" x14ac:dyDescent="0.2">
      <c r="B86" s="15" t="s">
        <v>116</v>
      </c>
      <c r="C86" s="16"/>
      <c r="D86" s="316">
        <v>15960</v>
      </c>
      <c r="E86" s="171">
        <v>16566</v>
      </c>
      <c r="G86" s="17">
        <f t="shared" si="8"/>
        <v>606</v>
      </c>
      <c r="H86" s="25">
        <f t="shared" si="9"/>
        <v>3.7969924812030077E-2</v>
      </c>
      <c r="J86" s="363"/>
      <c r="K86" s="363"/>
      <c r="L86" s="363"/>
      <c r="M86" s="363"/>
      <c r="N86" s="363"/>
      <c r="O86" s="363"/>
      <c r="P86" s="363"/>
      <c r="Q86" s="363"/>
      <c r="R86" s="363"/>
      <c r="S86" s="363"/>
    </row>
    <row r="87" spans="2:19" x14ac:dyDescent="0.2">
      <c r="B87" s="12" t="s">
        <v>109</v>
      </c>
      <c r="C87" s="12" t="s">
        <v>12</v>
      </c>
      <c r="D87" s="314">
        <v>265</v>
      </c>
      <c r="E87" s="169">
        <v>230</v>
      </c>
      <c r="G87" s="13">
        <f t="shared" si="8"/>
        <v>-35</v>
      </c>
      <c r="H87" s="23">
        <f t="shared" si="9"/>
        <v>-0.13207547169811321</v>
      </c>
      <c r="J87" s="363"/>
      <c r="K87" s="363"/>
      <c r="L87" s="363"/>
      <c r="M87" s="363"/>
      <c r="N87" s="363"/>
      <c r="O87" s="363"/>
      <c r="P87" s="363"/>
      <c r="Q87" s="363"/>
      <c r="R87" s="363"/>
      <c r="S87" s="363"/>
    </row>
    <row r="88" spans="2:19" x14ac:dyDescent="0.2">
      <c r="B88" s="28"/>
      <c r="C88" s="14" t="s">
        <v>10</v>
      </c>
      <c r="D88" s="315">
        <v>286</v>
      </c>
      <c r="E88" s="170">
        <v>271</v>
      </c>
      <c r="G88" s="27">
        <f t="shared" si="8"/>
        <v>-15</v>
      </c>
      <c r="H88" s="24">
        <f t="shared" si="9"/>
        <v>-5.2447552447552448E-2</v>
      </c>
      <c r="J88" s="363"/>
      <c r="K88" s="363"/>
      <c r="L88" s="363"/>
      <c r="M88" s="363"/>
      <c r="N88" s="363"/>
      <c r="O88" s="363"/>
      <c r="P88" s="363"/>
      <c r="Q88" s="363"/>
      <c r="R88" s="363"/>
      <c r="S88" s="363"/>
    </row>
    <row r="89" spans="2:19" x14ac:dyDescent="0.2">
      <c r="B89" s="28"/>
      <c r="C89" s="14" t="s">
        <v>172</v>
      </c>
      <c r="D89" s="315"/>
      <c r="E89" s="170"/>
      <c r="G89" s="27">
        <f t="shared" si="8"/>
        <v>0</v>
      </c>
      <c r="H89" s="24" t="e">
        <f t="shared" si="9"/>
        <v>#DIV/0!</v>
      </c>
      <c r="J89" s="363"/>
      <c r="K89" s="363"/>
      <c r="L89" s="363"/>
      <c r="M89" s="363"/>
      <c r="N89" s="363"/>
      <c r="O89" s="363"/>
      <c r="P89" s="363"/>
      <c r="Q89" s="363"/>
      <c r="R89" s="363"/>
      <c r="S89" s="363"/>
    </row>
    <row r="90" spans="2:19" x14ac:dyDescent="0.2">
      <c r="B90" s="15" t="s">
        <v>117</v>
      </c>
      <c r="C90" s="16"/>
      <c r="D90" s="316">
        <f>D87+D88+D89</f>
        <v>551</v>
      </c>
      <c r="E90" s="171">
        <f>E87+E88+E89</f>
        <v>501</v>
      </c>
      <c r="G90" s="17">
        <f t="shared" si="8"/>
        <v>-50</v>
      </c>
      <c r="H90" s="25">
        <f t="shared" si="9"/>
        <v>-9.0744101633393831E-2</v>
      </c>
      <c r="J90" s="363"/>
      <c r="K90" s="363"/>
      <c r="L90" s="363"/>
      <c r="M90" s="363"/>
      <c r="N90" s="363"/>
      <c r="O90" s="363"/>
      <c r="P90" s="363"/>
      <c r="Q90" s="363"/>
      <c r="R90" s="363"/>
      <c r="S90" s="363"/>
    </row>
    <row r="91" spans="2:19" x14ac:dyDescent="0.2">
      <c r="B91" s="12" t="s">
        <v>108</v>
      </c>
      <c r="C91" s="12" t="s">
        <v>15</v>
      </c>
      <c r="D91" s="314">
        <v>8046</v>
      </c>
      <c r="E91" s="169">
        <v>8150</v>
      </c>
      <c r="G91" s="13">
        <f t="shared" si="8"/>
        <v>104</v>
      </c>
      <c r="H91" s="23">
        <f t="shared" si="9"/>
        <v>1.2925677355207556E-2</v>
      </c>
      <c r="J91" s="363"/>
      <c r="K91" s="363"/>
      <c r="L91" s="366"/>
      <c r="M91" s="366"/>
      <c r="N91" s="363"/>
      <c r="O91" s="366"/>
      <c r="P91" s="367"/>
      <c r="Q91" s="363"/>
      <c r="R91" s="363"/>
      <c r="S91" s="363"/>
    </row>
    <row r="92" spans="2:19" x14ac:dyDescent="0.2">
      <c r="B92" s="28"/>
      <c r="C92" s="14" t="s">
        <v>100</v>
      </c>
      <c r="D92" s="315">
        <v>5629</v>
      </c>
      <c r="E92" s="170">
        <v>6025</v>
      </c>
      <c r="G92" s="27">
        <f t="shared" si="8"/>
        <v>396</v>
      </c>
      <c r="H92" s="24">
        <f t="shared" si="9"/>
        <v>7.0349973352282824E-2</v>
      </c>
      <c r="J92" s="363"/>
      <c r="K92" s="363"/>
      <c r="L92" s="366"/>
      <c r="M92" s="366"/>
      <c r="N92" s="363"/>
      <c r="O92" s="366"/>
      <c r="P92" s="367"/>
      <c r="Q92" s="363"/>
      <c r="R92" s="363"/>
      <c r="S92" s="363"/>
    </row>
    <row r="93" spans="2:19" x14ac:dyDescent="0.2">
      <c r="B93" s="28"/>
      <c r="C93" s="14" t="s">
        <v>6</v>
      </c>
      <c r="D93" s="315">
        <v>11752</v>
      </c>
      <c r="E93" s="170">
        <v>11853</v>
      </c>
      <c r="G93" s="27">
        <f t="shared" si="8"/>
        <v>101</v>
      </c>
      <c r="H93" s="24">
        <f t="shared" si="9"/>
        <v>8.5942818243703208E-3</v>
      </c>
      <c r="J93" s="363"/>
      <c r="K93" s="363"/>
      <c r="L93" s="366"/>
      <c r="M93" s="366"/>
      <c r="N93" s="363"/>
      <c r="O93" s="366"/>
      <c r="P93" s="367"/>
      <c r="Q93" s="363"/>
      <c r="R93" s="363"/>
      <c r="S93" s="363"/>
    </row>
    <row r="94" spans="2:19" x14ac:dyDescent="0.2">
      <c r="B94" s="15" t="s">
        <v>118</v>
      </c>
      <c r="C94" s="16"/>
      <c r="D94" s="316">
        <v>25427</v>
      </c>
      <c r="E94" s="171">
        <v>26028</v>
      </c>
      <c r="G94" s="17">
        <f t="shared" si="8"/>
        <v>601</v>
      </c>
      <c r="H94" s="25">
        <f t="shared" si="9"/>
        <v>2.3636292130412552E-2</v>
      </c>
      <c r="J94" s="368"/>
      <c r="K94" s="368"/>
      <c r="L94" s="369"/>
      <c r="M94" s="369"/>
      <c r="N94" s="363"/>
      <c r="O94" s="369"/>
      <c r="P94" s="370"/>
      <c r="Q94" s="363"/>
      <c r="R94" s="363"/>
      <c r="S94" s="363"/>
    </row>
    <row r="95" spans="2:19" x14ac:dyDescent="0.2">
      <c r="B95" s="12" t="s">
        <v>40</v>
      </c>
      <c r="C95" s="12" t="s">
        <v>99</v>
      </c>
      <c r="D95" s="314">
        <v>922</v>
      </c>
      <c r="E95" s="169">
        <v>931</v>
      </c>
      <c r="G95" s="13">
        <f t="shared" si="8"/>
        <v>9</v>
      </c>
      <c r="H95" s="23">
        <f t="shared" si="9"/>
        <v>9.7613882863340565E-3</v>
      </c>
      <c r="J95" s="363"/>
      <c r="K95" s="363"/>
      <c r="L95" s="363"/>
      <c r="M95" s="363"/>
      <c r="N95" s="363"/>
      <c r="O95" s="363"/>
      <c r="P95" s="363"/>
      <c r="Q95" s="363"/>
      <c r="R95" s="363"/>
      <c r="S95" s="363"/>
    </row>
    <row r="96" spans="2:19" x14ac:dyDescent="0.2">
      <c r="B96" s="28"/>
      <c r="C96" s="14" t="s">
        <v>148</v>
      </c>
      <c r="D96" s="315"/>
      <c r="E96" s="170"/>
      <c r="G96" s="27"/>
      <c r="H96" s="24"/>
      <c r="J96" s="363"/>
      <c r="K96" s="363"/>
      <c r="L96" s="363"/>
      <c r="M96" s="363"/>
      <c r="N96" s="363"/>
      <c r="O96" s="363"/>
      <c r="P96" s="363"/>
      <c r="Q96" s="363"/>
      <c r="R96" s="363"/>
      <c r="S96" s="363"/>
    </row>
    <row r="97" spans="2:19" x14ac:dyDescent="0.2">
      <c r="B97" s="15" t="s">
        <v>102</v>
      </c>
      <c r="C97" s="16"/>
      <c r="D97" s="316">
        <f>D96+D95</f>
        <v>922</v>
      </c>
      <c r="E97" s="171">
        <f>E96+E95</f>
        <v>931</v>
      </c>
      <c r="G97" s="17">
        <f>E97-D97</f>
        <v>9</v>
      </c>
      <c r="H97" s="25">
        <f>G97/D97</f>
        <v>9.7613882863340565E-3</v>
      </c>
      <c r="J97" s="363"/>
      <c r="K97" s="363"/>
      <c r="L97" s="363"/>
      <c r="M97" s="363"/>
      <c r="N97" s="363"/>
      <c r="O97" s="363"/>
      <c r="P97" s="363"/>
      <c r="Q97" s="363"/>
      <c r="R97" s="363"/>
      <c r="S97" s="363"/>
    </row>
    <row r="98" spans="2:19" ht="12.75" x14ac:dyDescent="0.2">
      <c r="B98" s="18" t="s">
        <v>96</v>
      </c>
      <c r="C98" s="21"/>
      <c r="D98" s="317">
        <f>D97+D94+D90+D86</f>
        <v>42860</v>
      </c>
      <c r="E98" s="172">
        <f>E97+E94+E90+E86</f>
        <v>44026</v>
      </c>
      <c r="G98" s="19">
        <f>E98-D98</f>
        <v>1166</v>
      </c>
      <c r="H98" s="26">
        <f>G98/D98</f>
        <v>2.7204853009799346E-2</v>
      </c>
      <c r="J98" s="365"/>
      <c r="K98" s="365"/>
      <c r="L98" s="363"/>
      <c r="M98" s="363"/>
      <c r="N98" s="363"/>
      <c r="O98" s="363"/>
      <c r="P98" s="363"/>
      <c r="Q98" s="363"/>
      <c r="R98" s="363"/>
      <c r="S98" s="363"/>
    </row>
    <row r="99" spans="2:19" ht="12.75" x14ac:dyDescent="0.2">
      <c r="D99" s="5"/>
      <c r="E99" s="5"/>
      <c r="G99" s="5"/>
      <c r="H99" s="22"/>
      <c r="J99" s="365"/>
      <c r="K99" s="365"/>
      <c r="L99" s="363"/>
      <c r="M99" s="363"/>
      <c r="N99" s="363"/>
      <c r="O99" s="363"/>
      <c r="P99" s="363"/>
      <c r="Q99" s="363"/>
      <c r="R99" s="363"/>
      <c r="S99" s="363"/>
    </row>
    <row r="100" spans="2:19" ht="12.75" x14ac:dyDescent="0.2">
      <c r="J100" s="365"/>
      <c r="K100" s="365"/>
      <c r="L100" s="363"/>
      <c r="M100" s="363"/>
      <c r="N100" s="363"/>
      <c r="O100" s="363"/>
      <c r="P100" s="363"/>
      <c r="Q100" s="363"/>
      <c r="R100" s="363"/>
      <c r="S100" s="363"/>
    </row>
    <row r="101" spans="2:19" ht="12.75" x14ac:dyDescent="0.2">
      <c r="B101" s="33" t="s">
        <v>191</v>
      </c>
      <c r="J101" s="363"/>
      <c r="K101" s="363"/>
      <c r="L101" s="363"/>
      <c r="M101" s="363"/>
      <c r="N101" s="363"/>
      <c r="O101" s="363"/>
      <c r="P101" s="363"/>
      <c r="Q101" s="363"/>
      <c r="R101" s="363"/>
      <c r="S101" s="363"/>
    </row>
    <row r="102" spans="2:19" x14ac:dyDescent="0.2">
      <c r="D102" s="313">
        <v>2023</v>
      </c>
      <c r="E102" s="168" t="s">
        <v>570</v>
      </c>
      <c r="F102" s="34"/>
      <c r="G102" s="58" t="s">
        <v>452</v>
      </c>
      <c r="H102" s="59" t="s">
        <v>98</v>
      </c>
      <c r="J102" s="363"/>
      <c r="K102" s="363"/>
      <c r="L102" s="363"/>
      <c r="M102" s="363"/>
      <c r="N102" s="363"/>
      <c r="O102" s="363"/>
      <c r="P102" s="363"/>
      <c r="Q102" s="363"/>
      <c r="R102" s="363"/>
      <c r="S102" s="363"/>
    </row>
    <row r="103" spans="2:19" x14ac:dyDescent="0.2">
      <c r="B103" s="12" t="s">
        <v>110</v>
      </c>
      <c r="C103" s="12" t="s">
        <v>4</v>
      </c>
      <c r="D103" s="314">
        <v>545</v>
      </c>
      <c r="E103" s="169">
        <v>560</v>
      </c>
      <c r="G103" s="13">
        <f t="shared" ref="G103:G117" si="10">E103-D103</f>
        <v>15</v>
      </c>
      <c r="H103" s="23">
        <f t="shared" ref="H103:H117" si="11">G103/D103</f>
        <v>2.7522935779816515E-2</v>
      </c>
      <c r="J103" s="363"/>
      <c r="K103" s="363"/>
      <c r="L103" s="363"/>
      <c r="M103" s="363"/>
      <c r="N103" s="363"/>
      <c r="O103" s="363"/>
      <c r="P103" s="363"/>
      <c r="Q103" s="363"/>
      <c r="R103" s="363"/>
      <c r="S103" s="363"/>
    </row>
    <row r="104" spans="2:19" x14ac:dyDescent="0.2">
      <c r="B104" s="28"/>
      <c r="C104" s="14" t="s">
        <v>5</v>
      </c>
      <c r="D104" s="315">
        <v>965</v>
      </c>
      <c r="E104" s="170">
        <v>1004</v>
      </c>
      <c r="G104" s="27">
        <f t="shared" si="10"/>
        <v>39</v>
      </c>
      <c r="H104" s="24">
        <f t="shared" si="11"/>
        <v>4.0414507772020727E-2</v>
      </c>
      <c r="J104" s="363"/>
      <c r="K104" s="363"/>
      <c r="L104" s="363"/>
      <c r="M104" s="363"/>
      <c r="N104" s="363"/>
      <c r="O104" s="363"/>
      <c r="P104" s="363"/>
      <c r="Q104" s="363"/>
      <c r="R104" s="363"/>
      <c r="S104" s="363"/>
    </row>
    <row r="105" spans="2:19" x14ac:dyDescent="0.2">
      <c r="B105" s="15" t="s">
        <v>116</v>
      </c>
      <c r="C105" s="16"/>
      <c r="D105" s="316">
        <v>1510</v>
      </c>
      <c r="E105" s="171">
        <v>1564</v>
      </c>
      <c r="G105" s="17">
        <f t="shared" si="10"/>
        <v>54</v>
      </c>
      <c r="H105" s="25">
        <f t="shared" si="11"/>
        <v>3.5761589403973511E-2</v>
      </c>
      <c r="J105" s="363"/>
      <c r="K105" s="363"/>
      <c r="L105" s="363"/>
      <c r="M105" s="363"/>
      <c r="N105" s="363"/>
      <c r="O105" s="363"/>
      <c r="P105" s="363"/>
      <c r="Q105" s="363"/>
      <c r="R105" s="363"/>
      <c r="S105" s="363"/>
    </row>
    <row r="106" spans="2:19" x14ac:dyDescent="0.2">
      <c r="B106" s="12" t="s">
        <v>109</v>
      </c>
      <c r="C106" s="12" t="s">
        <v>12</v>
      </c>
      <c r="D106" s="314">
        <v>13</v>
      </c>
      <c r="E106" s="169">
        <v>10</v>
      </c>
      <c r="G106" s="13">
        <f t="shared" si="10"/>
        <v>-3</v>
      </c>
      <c r="H106" s="23">
        <f t="shared" si="11"/>
        <v>-0.23076923076923078</v>
      </c>
      <c r="J106" s="363"/>
      <c r="K106" s="363"/>
      <c r="L106" s="363"/>
      <c r="M106" s="363"/>
      <c r="N106" s="363"/>
      <c r="O106" s="363"/>
      <c r="P106" s="363"/>
      <c r="Q106" s="363"/>
      <c r="R106" s="363"/>
      <c r="S106" s="363"/>
    </row>
    <row r="107" spans="2:19" x14ac:dyDescent="0.2">
      <c r="B107" s="28"/>
      <c r="C107" s="14" t="s">
        <v>10</v>
      </c>
      <c r="D107" s="315">
        <v>24</v>
      </c>
      <c r="E107" s="170">
        <v>23</v>
      </c>
      <c r="G107" s="27">
        <f t="shared" si="10"/>
        <v>-1</v>
      </c>
      <c r="H107" s="24">
        <f t="shared" si="11"/>
        <v>-4.1666666666666664E-2</v>
      </c>
      <c r="J107" s="363"/>
      <c r="K107" s="363"/>
      <c r="L107" s="363"/>
      <c r="M107" s="363"/>
      <c r="N107" s="363"/>
      <c r="O107" s="363"/>
      <c r="P107" s="363"/>
      <c r="Q107" s="363"/>
      <c r="R107" s="363"/>
      <c r="S107" s="363"/>
    </row>
    <row r="108" spans="2:19" x14ac:dyDescent="0.2">
      <c r="B108" s="28"/>
      <c r="C108" s="14" t="s">
        <v>172</v>
      </c>
      <c r="D108" s="315"/>
      <c r="E108" s="170"/>
      <c r="G108" s="27">
        <f t="shared" si="10"/>
        <v>0</v>
      </c>
      <c r="H108" s="24" t="e">
        <f t="shared" si="11"/>
        <v>#DIV/0!</v>
      </c>
      <c r="J108" s="363"/>
      <c r="K108" s="363"/>
      <c r="L108" s="363"/>
      <c r="M108" s="363"/>
      <c r="N108" s="363"/>
      <c r="O108" s="363"/>
      <c r="P108" s="363"/>
      <c r="Q108" s="363"/>
      <c r="R108" s="363"/>
      <c r="S108" s="363"/>
    </row>
    <row r="109" spans="2:19" x14ac:dyDescent="0.2">
      <c r="B109" s="15" t="s">
        <v>117</v>
      </c>
      <c r="C109" s="16"/>
      <c r="D109" s="316">
        <f>D106+D107+D108</f>
        <v>37</v>
      </c>
      <c r="E109" s="171">
        <f>E106+E107+E108</f>
        <v>33</v>
      </c>
      <c r="G109" s="17">
        <f t="shared" si="10"/>
        <v>-4</v>
      </c>
      <c r="H109" s="25">
        <f t="shared" si="11"/>
        <v>-0.10810810810810811</v>
      </c>
      <c r="J109" s="363"/>
      <c r="K109" s="363"/>
      <c r="L109" s="363"/>
      <c r="M109" s="363"/>
      <c r="N109" s="363"/>
      <c r="O109" s="363"/>
      <c r="P109" s="363"/>
      <c r="Q109" s="363"/>
      <c r="R109" s="363"/>
      <c r="S109" s="363"/>
    </row>
    <row r="110" spans="2:19" x14ac:dyDescent="0.2">
      <c r="B110" s="12" t="s">
        <v>108</v>
      </c>
      <c r="C110" s="12" t="s">
        <v>15</v>
      </c>
      <c r="D110" s="314">
        <v>899</v>
      </c>
      <c r="E110" s="169">
        <v>890</v>
      </c>
      <c r="G110" s="13">
        <f t="shared" si="10"/>
        <v>-9</v>
      </c>
      <c r="H110" s="23">
        <f t="shared" si="11"/>
        <v>-1.0011123470522803E-2</v>
      </c>
      <c r="J110" s="363"/>
      <c r="K110" s="363"/>
      <c r="L110" s="366"/>
      <c r="M110" s="366"/>
      <c r="N110" s="363"/>
      <c r="O110" s="366"/>
      <c r="P110" s="367"/>
      <c r="Q110" s="363"/>
      <c r="R110" s="363"/>
      <c r="S110" s="363"/>
    </row>
    <row r="111" spans="2:19" x14ac:dyDescent="0.2">
      <c r="B111" s="28"/>
      <c r="C111" s="14" t="s">
        <v>100</v>
      </c>
      <c r="D111" s="315">
        <v>1176</v>
      </c>
      <c r="E111" s="170">
        <v>1247</v>
      </c>
      <c r="G111" s="27">
        <f t="shared" si="10"/>
        <v>71</v>
      </c>
      <c r="H111" s="24">
        <f t="shared" si="11"/>
        <v>6.0374149659863943E-2</v>
      </c>
      <c r="J111" s="363"/>
      <c r="K111" s="363"/>
      <c r="L111" s="366"/>
      <c r="M111" s="366"/>
      <c r="N111" s="363"/>
      <c r="O111" s="366"/>
      <c r="P111" s="367"/>
      <c r="Q111" s="363"/>
      <c r="R111" s="363"/>
      <c r="S111" s="363"/>
    </row>
    <row r="112" spans="2:19" x14ac:dyDescent="0.2">
      <c r="B112" s="28"/>
      <c r="C112" s="14" t="s">
        <v>6</v>
      </c>
      <c r="D112" s="315">
        <v>1522</v>
      </c>
      <c r="E112" s="170">
        <v>1530</v>
      </c>
      <c r="G112" s="27">
        <f t="shared" si="10"/>
        <v>8</v>
      </c>
      <c r="H112" s="24">
        <f t="shared" si="11"/>
        <v>5.2562417871222077E-3</v>
      </c>
      <c r="J112" s="363"/>
      <c r="K112" s="363"/>
      <c r="L112" s="366"/>
      <c r="M112" s="366"/>
      <c r="N112" s="363"/>
      <c r="O112" s="366"/>
      <c r="P112" s="367"/>
      <c r="Q112" s="363"/>
      <c r="R112" s="363"/>
      <c r="S112" s="363"/>
    </row>
    <row r="113" spans="2:19" x14ac:dyDescent="0.2">
      <c r="B113" s="15" t="s">
        <v>118</v>
      </c>
      <c r="C113" s="16"/>
      <c r="D113" s="316">
        <v>3597</v>
      </c>
      <c r="E113" s="171">
        <v>3667</v>
      </c>
      <c r="G113" s="17">
        <f t="shared" si="10"/>
        <v>70</v>
      </c>
      <c r="H113" s="25">
        <f t="shared" si="11"/>
        <v>1.9460661662496524E-2</v>
      </c>
      <c r="J113" s="368"/>
      <c r="K113" s="368"/>
      <c r="L113" s="369"/>
      <c r="M113" s="369"/>
      <c r="N113" s="363"/>
      <c r="O113" s="369"/>
      <c r="P113" s="370"/>
      <c r="Q113" s="363"/>
      <c r="R113" s="363"/>
      <c r="S113" s="363"/>
    </row>
    <row r="114" spans="2:19" x14ac:dyDescent="0.2">
      <c r="B114" s="12" t="s">
        <v>40</v>
      </c>
      <c r="C114" s="12" t="s">
        <v>99</v>
      </c>
      <c r="D114" s="314">
        <v>523</v>
      </c>
      <c r="E114" s="169">
        <v>442</v>
      </c>
      <c r="G114" s="13">
        <f t="shared" si="10"/>
        <v>-81</v>
      </c>
      <c r="H114" s="23">
        <f t="shared" si="11"/>
        <v>-0.15487571701720843</v>
      </c>
      <c r="J114" s="363"/>
      <c r="K114" s="363"/>
      <c r="L114" s="363"/>
      <c r="M114" s="363"/>
      <c r="N114" s="363"/>
      <c r="O114" s="363"/>
      <c r="P114" s="363"/>
      <c r="Q114" s="363"/>
      <c r="R114" s="363"/>
      <c r="S114" s="363"/>
    </row>
    <row r="115" spans="2:19" x14ac:dyDescent="0.2">
      <c r="B115" s="28"/>
      <c r="C115" s="14" t="s">
        <v>40</v>
      </c>
      <c r="D115" s="315"/>
      <c r="E115" s="170"/>
      <c r="G115" s="27"/>
      <c r="H115" s="24"/>
      <c r="J115" s="363"/>
      <c r="K115" s="363"/>
      <c r="L115" s="363"/>
      <c r="M115" s="363"/>
      <c r="N115" s="363"/>
      <c r="O115" s="363"/>
      <c r="P115" s="363"/>
      <c r="Q115" s="363"/>
      <c r="R115" s="363"/>
      <c r="S115" s="363"/>
    </row>
    <row r="116" spans="2:19" x14ac:dyDescent="0.2">
      <c r="B116" s="15" t="s">
        <v>102</v>
      </c>
      <c r="C116" s="16"/>
      <c r="D116" s="316">
        <f>D115+D114</f>
        <v>523</v>
      </c>
      <c r="E116" s="171">
        <f>E115+E114</f>
        <v>442</v>
      </c>
      <c r="G116" s="17">
        <f t="shared" si="10"/>
        <v>-81</v>
      </c>
      <c r="H116" s="25">
        <f t="shared" si="11"/>
        <v>-0.15487571701720843</v>
      </c>
      <c r="J116" s="363"/>
      <c r="K116" s="363"/>
      <c r="L116" s="363"/>
      <c r="M116" s="363"/>
      <c r="N116" s="363"/>
      <c r="O116" s="363"/>
      <c r="P116" s="363"/>
      <c r="Q116" s="363"/>
      <c r="R116" s="363"/>
      <c r="S116" s="363"/>
    </row>
    <row r="117" spans="2:19" x14ac:dyDescent="0.2">
      <c r="B117" s="18" t="s">
        <v>96</v>
      </c>
      <c r="C117" s="21"/>
      <c r="D117" s="317">
        <f>D116+D113+D109+D105</f>
        <v>5667</v>
      </c>
      <c r="E117" s="172">
        <f>E116+E113+E109+E105</f>
        <v>5706</v>
      </c>
      <c r="G117" s="19">
        <f t="shared" si="10"/>
        <v>39</v>
      </c>
      <c r="H117" s="26">
        <f t="shared" si="11"/>
        <v>6.8819481206987823E-3</v>
      </c>
    </row>
    <row r="118" spans="2:19" x14ac:dyDescent="0.2">
      <c r="D118" s="5"/>
      <c r="E118" s="5"/>
      <c r="G118" s="5"/>
      <c r="H118" s="22"/>
    </row>
    <row r="121" spans="2:19" ht="12.75" x14ac:dyDescent="0.2">
      <c r="B121" s="318" t="s">
        <v>553</v>
      </c>
      <c r="C121" s="319"/>
      <c r="D121" s="320"/>
      <c r="E121" s="320"/>
      <c r="F121" s="319"/>
      <c r="G121" s="320"/>
      <c r="H121" s="320"/>
      <c r="I121" s="319"/>
      <c r="J121" s="319"/>
      <c r="K121" s="319"/>
    </row>
    <row r="122" spans="2:19" x14ac:dyDescent="0.2">
      <c r="B122" s="319"/>
      <c r="C122" s="319"/>
      <c r="D122" s="320"/>
      <c r="E122" s="320"/>
      <c r="F122" s="319"/>
      <c r="G122" s="320"/>
      <c r="H122" s="320"/>
      <c r="I122" s="319"/>
      <c r="J122" s="319"/>
      <c r="K122" s="319"/>
    </row>
    <row r="123" spans="2:19" x14ac:dyDescent="0.2">
      <c r="B123" s="284" t="s">
        <v>270</v>
      </c>
      <c r="C123" s="284" t="s">
        <v>552</v>
      </c>
      <c r="D123" s="284" t="s">
        <v>259</v>
      </c>
      <c r="E123" s="285">
        <v>2023</v>
      </c>
      <c r="F123" s="285">
        <v>2024</v>
      </c>
      <c r="H123" s="58" t="s">
        <v>452</v>
      </c>
      <c r="I123" s="59" t="s">
        <v>98</v>
      </c>
    </row>
    <row r="124" spans="2:19" x14ac:dyDescent="0.2">
      <c r="B124" s="573" t="s">
        <v>271</v>
      </c>
      <c r="C124" s="573" t="s">
        <v>110</v>
      </c>
      <c r="D124" s="270" t="s">
        <v>138</v>
      </c>
      <c r="E124" s="280">
        <v>1722</v>
      </c>
      <c r="F124" s="280">
        <v>1714</v>
      </c>
      <c r="H124" s="280">
        <f t="shared" ref="H124" si="12">F124-E124</f>
        <v>-8</v>
      </c>
      <c r="I124" s="286">
        <f t="shared" ref="I124" si="13">H124/E124</f>
        <v>-4.6457607433217189E-3</v>
      </c>
    </row>
    <row r="125" spans="2:19" x14ac:dyDescent="0.2">
      <c r="B125" s="580"/>
      <c r="C125" s="580"/>
      <c r="D125" s="270" t="s">
        <v>139</v>
      </c>
      <c r="E125" s="280">
        <v>3151</v>
      </c>
      <c r="F125" s="280">
        <v>3242</v>
      </c>
      <c r="H125" s="280">
        <f t="shared" ref="H125:H188" si="14">F125-E125</f>
        <v>91</v>
      </c>
      <c r="I125" s="286">
        <f t="shared" ref="I125:I188" si="15">H125/E125</f>
        <v>2.8879720723579815E-2</v>
      </c>
    </row>
    <row r="126" spans="2:19" x14ac:dyDescent="0.2">
      <c r="B126" s="580"/>
      <c r="C126" s="575" t="s">
        <v>116</v>
      </c>
      <c r="D126" s="581"/>
      <c r="E126" s="281">
        <v>4873</v>
      </c>
      <c r="F126" s="281">
        <v>4956</v>
      </c>
      <c r="H126" s="281">
        <f t="shared" si="14"/>
        <v>83</v>
      </c>
      <c r="I126" s="287">
        <f t="shared" si="15"/>
        <v>1.7032628770777755E-2</v>
      </c>
    </row>
    <row r="127" spans="2:19" ht="33.75" x14ac:dyDescent="0.2">
      <c r="B127" s="580"/>
      <c r="C127" s="573" t="s">
        <v>109</v>
      </c>
      <c r="D127" s="270" t="s">
        <v>12</v>
      </c>
      <c r="E127" s="280">
        <v>1349</v>
      </c>
      <c r="F127" s="280">
        <v>1406</v>
      </c>
      <c r="H127" s="280">
        <f t="shared" si="14"/>
        <v>57</v>
      </c>
      <c r="I127" s="286">
        <f t="shared" si="15"/>
        <v>4.2253521126760563E-2</v>
      </c>
    </row>
    <row r="128" spans="2:19" x14ac:dyDescent="0.2">
      <c r="B128" s="580"/>
      <c r="C128" s="580"/>
      <c r="D128" s="270" t="s">
        <v>10</v>
      </c>
      <c r="E128" s="280">
        <v>1772</v>
      </c>
      <c r="F128" s="280">
        <v>1637</v>
      </c>
      <c r="H128" s="280">
        <f t="shared" si="14"/>
        <v>-135</v>
      </c>
      <c r="I128" s="286">
        <f t="shared" si="15"/>
        <v>-7.6185101580135445E-2</v>
      </c>
    </row>
    <row r="129" spans="2:9" x14ac:dyDescent="0.2">
      <c r="B129" s="580"/>
      <c r="C129" s="580"/>
      <c r="D129" s="270" t="s">
        <v>172</v>
      </c>
      <c r="E129" s="280">
        <v>809</v>
      </c>
      <c r="F129" s="280">
        <v>851</v>
      </c>
      <c r="H129" s="280">
        <f t="shared" si="14"/>
        <v>42</v>
      </c>
      <c r="I129" s="286">
        <f t="shared" si="15"/>
        <v>5.19159456118665E-2</v>
      </c>
    </row>
    <row r="130" spans="2:9" x14ac:dyDescent="0.2">
      <c r="B130" s="580"/>
      <c r="C130" s="575" t="s">
        <v>117</v>
      </c>
      <c r="D130" s="581"/>
      <c r="E130" s="281">
        <v>3930</v>
      </c>
      <c r="F130" s="281">
        <v>3894</v>
      </c>
      <c r="H130" s="281">
        <f t="shared" si="14"/>
        <v>-36</v>
      </c>
      <c r="I130" s="287">
        <f t="shared" si="15"/>
        <v>-9.1603053435114507E-3</v>
      </c>
    </row>
    <row r="131" spans="2:9" x14ac:dyDescent="0.2">
      <c r="B131" s="580"/>
      <c r="C131" s="573" t="s">
        <v>108</v>
      </c>
      <c r="D131" s="270" t="s">
        <v>15</v>
      </c>
      <c r="E131" s="280">
        <v>4009</v>
      </c>
      <c r="F131" s="280">
        <v>4077</v>
      </c>
      <c r="H131" s="280">
        <f t="shared" si="14"/>
        <v>68</v>
      </c>
      <c r="I131" s="286">
        <f t="shared" si="15"/>
        <v>1.696183586929409E-2</v>
      </c>
    </row>
    <row r="132" spans="2:9" x14ac:dyDescent="0.2">
      <c r="B132" s="580"/>
      <c r="C132" s="580"/>
      <c r="D132" s="270" t="s">
        <v>550</v>
      </c>
      <c r="E132" s="280">
        <v>1771</v>
      </c>
      <c r="F132" s="280">
        <v>1834</v>
      </c>
      <c r="H132" s="280">
        <f t="shared" si="14"/>
        <v>63</v>
      </c>
      <c r="I132" s="286">
        <f t="shared" si="15"/>
        <v>3.5573122529644272E-2</v>
      </c>
    </row>
    <row r="133" spans="2:9" x14ac:dyDescent="0.2">
      <c r="B133" s="580"/>
      <c r="C133" s="580"/>
      <c r="D133" s="270" t="s">
        <v>6</v>
      </c>
      <c r="E133" s="280">
        <v>6568</v>
      </c>
      <c r="F133" s="280">
        <v>6560</v>
      </c>
      <c r="H133" s="280">
        <f t="shared" si="14"/>
        <v>-8</v>
      </c>
      <c r="I133" s="286">
        <f t="shared" si="15"/>
        <v>-1.2180267965895249E-3</v>
      </c>
    </row>
    <row r="134" spans="2:9" x14ac:dyDescent="0.2">
      <c r="B134" s="580"/>
      <c r="C134" s="575" t="s">
        <v>118</v>
      </c>
      <c r="D134" s="581"/>
      <c r="E134" s="281">
        <v>12348</v>
      </c>
      <c r="F134" s="281">
        <v>12471</v>
      </c>
      <c r="H134" s="281">
        <f t="shared" si="14"/>
        <v>123</v>
      </c>
      <c r="I134" s="287">
        <f t="shared" si="15"/>
        <v>9.9611273080660832E-3</v>
      </c>
    </row>
    <row r="135" spans="2:9" x14ac:dyDescent="0.2">
      <c r="B135" s="580"/>
      <c r="C135" s="573" t="s">
        <v>40</v>
      </c>
      <c r="D135" s="270" t="s">
        <v>551</v>
      </c>
      <c r="E135" s="280">
        <v>1964</v>
      </c>
      <c r="F135" s="280">
        <v>1938</v>
      </c>
      <c r="H135" s="280">
        <f t="shared" si="14"/>
        <v>-26</v>
      </c>
      <c r="I135" s="286">
        <f t="shared" si="15"/>
        <v>-1.3238289205702648E-2</v>
      </c>
    </row>
    <row r="136" spans="2:9" ht="22.5" x14ac:dyDescent="0.2">
      <c r="B136" s="580"/>
      <c r="C136" s="580"/>
      <c r="D136" s="270" t="s">
        <v>40</v>
      </c>
      <c r="E136" s="280">
        <v>120</v>
      </c>
      <c r="F136" s="280">
        <v>85</v>
      </c>
      <c r="H136" s="280">
        <f t="shared" si="14"/>
        <v>-35</v>
      </c>
      <c r="I136" s="286">
        <f t="shared" si="15"/>
        <v>-0.29166666666666669</v>
      </c>
    </row>
    <row r="137" spans="2:9" x14ac:dyDescent="0.2">
      <c r="B137" s="580"/>
      <c r="C137" s="575" t="s">
        <v>102</v>
      </c>
      <c r="D137" s="581"/>
      <c r="E137" s="281">
        <v>2084</v>
      </c>
      <c r="F137" s="281">
        <v>2023</v>
      </c>
      <c r="H137" s="281">
        <f t="shared" si="14"/>
        <v>-61</v>
      </c>
      <c r="I137" s="287">
        <f t="shared" si="15"/>
        <v>-2.927063339731286E-2</v>
      </c>
    </row>
    <row r="138" spans="2:9" x14ac:dyDescent="0.2">
      <c r="B138" s="571" t="s">
        <v>289</v>
      </c>
      <c r="C138" s="582"/>
      <c r="D138" s="582"/>
      <c r="E138" s="282">
        <v>23235</v>
      </c>
      <c r="F138" s="282">
        <v>23344</v>
      </c>
      <c r="H138" s="282">
        <f t="shared" si="14"/>
        <v>109</v>
      </c>
      <c r="I138" s="288">
        <f t="shared" si="15"/>
        <v>4.6911986227673765E-3</v>
      </c>
    </row>
    <row r="139" spans="2:9" x14ac:dyDescent="0.2">
      <c r="B139" s="573" t="s">
        <v>272</v>
      </c>
      <c r="C139" s="573" t="s">
        <v>110</v>
      </c>
      <c r="D139" s="270" t="s">
        <v>138</v>
      </c>
      <c r="E139" s="280">
        <v>583</v>
      </c>
      <c r="F139" s="280">
        <v>622</v>
      </c>
      <c r="H139" s="280">
        <f t="shared" si="14"/>
        <v>39</v>
      </c>
      <c r="I139" s="286">
        <f t="shared" si="15"/>
        <v>6.6895368782161235E-2</v>
      </c>
    </row>
    <row r="140" spans="2:9" x14ac:dyDescent="0.2">
      <c r="B140" s="580"/>
      <c r="C140" s="580"/>
      <c r="D140" s="270" t="s">
        <v>139</v>
      </c>
      <c r="E140" s="280">
        <v>1355</v>
      </c>
      <c r="F140" s="280">
        <v>1380</v>
      </c>
      <c r="H140" s="280">
        <f t="shared" si="14"/>
        <v>25</v>
      </c>
      <c r="I140" s="286">
        <f t="shared" si="15"/>
        <v>1.8450184501845018E-2</v>
      </c>
    </row>
    <row r="141" spans="2:9" x14ac:dyDescent="0.2">
      <c r="B141" s="580"/>
      <c r="C141" s="575" t="s">
        <v>116</v>
      </c>
      <c r="D141" s="581"/>
      <c r="E141" s="281">
        <v>1938</v>
      </c>
      <c r="F141" s="281">
        <v>2002</v>
      </c>
      <c r="H141" s="281">
        <f t="shared" si="14"/>
        <v>64</v>
      </c>
      <c r="I141" s="287">
        <f t="shared" si="15"/>
        <v>3.3023735810113516E-2</v>
      </c>
    </row>
    <row r="142" spans="2:9" ht="33.75" x14ac:dyDescent="0.2">
      <c r="B142" s="580"/>
      <c r="C142" s="573" t="s">
        <v>109</v>
      </c>
      <c r="D142" s="270" t="s">
        <v>12</v>
      </c>
      <c r="E142" s="280">
        <v>593</v>
      </c>
      <c r="F142" s="280">
        <v>615</v>
      </c>
      <c r="H142" s="280">
        <f t="shared" si="14"/>
        <v>22</v>
      </c>
      <c r="I142" s="286">
        <f t="shared" si="15"/>
        <v>3.7099494097807759E-2</v>
      </c>
    </row>
    <row r="143" spans="2:9" x14ac:dyDescent="0.2">
      <c r="B143" s="580"/>
      <c r="C143" s="580"/>
      <c r="D143" s="270" t="s">
        <v>10</v>
      </c>
      <c r="E143" s="280">
        <v>792</v>
      </c>
      <c r="F143" s="280">
        <v>740</v>
      </c>
      <c r="H143" s="280">
        <f t="shared" si="14"/>
        <v>-52</v>
      </c>
      <c r="I143" s="286">
        <f t="shared" si="15"/>
        <v>-6.5656565656565663E-2</v>
      </c>
    </row>
    <row r="144" spans="2:9" x14ac:dyDescent="0.2">
      <c r="B144" s="580"/>
      <c r="C144" s="580"/>
      <c r="D144" s="270" t="s">
        <v>172</v>
      </c>
      <c r="E144" s="280">
        <v>327</v>
      </c>
      <c r="F144" s="280">
        <v>306</v>
      </c>
      <c r="H144" s="280">
        <f t="shared" si="14"/>
        <v>-21</v>
      </c>
      <c r="I144" s="286">
        <f t="shared" si="15"/>
        <v>-6.4220183486238536E-2</v>
      </c>
    </row>
    <row r="145" spans="2:9" x14ac:dyDescent="0.2">
      <c r="B145" s="580"/>
      <c r="C145" s="575" t="s">
        <v>117</v>
      </c>
      <c r="D145" s="581"/>
      <c r="E145" s="281">
        <v>1712</v>
      </c>
      <c r="F145" s="281">
        <v>1661</v>
      </c>
      <c r="H145" s="281">
        <f t="shared" si="14"/>
        <v>-51</v>
      </c>
      <c r="I145" s="287">
        <f t="shared" si="15"/>
        <v>-2.9789719626168224E-2</v>
      </c>
    </row>
    <row r="146" spans="2:9" x14ac:dyDescent="0.2">
      <c r="B146" s="580"/>
      <c r="C146" s="573" t="s">
        <v>108</v>
      </c>
      <c r="D146" s="270" t="s">
        <v>15</v>
      </c>
      <c r="E146" s="280">
        <v>1614</v>
      </c>
      <c r="F146" s="280">
        <v>1639</v>
      </c>
      <c r="H146" s="280">
        <f t="shared" si="14"/>
        <v>25</v>
      </c>
      <c r="I146" s="286">
        <f t="shared" si="15"/>
        <v>1.5489467162329617E-2</v>
      </c>
    </row>
    <row r="147" spans="2:9" x14ac:dyDescent="0.2">
      <c r="B147" s="580"/>
      <c r="C147" s="580"/>
      <c r="D147" s="270" t="s">
        <v>550</v>
      </c>
      <c r="E147" s="280">
        <v>771</v>
      </c>
      <c r="F147" s="280">
        <v>804</v>
      </c>
      <c r="H147" s="280">
        <f t="shared" si="14"/>
        <v>33</v>
      </c>
      <c r="I147" s="286">
        <f t="shared" si="15"/>
        <v>4.2801556420233464E-2</v>
      </c>
    </row>
    <row r="148" spans="2:9" x14ac:dyDescent="0.2">
      <c r="B148" s="580"/>
      <c r="C148" s="580"/>
      <c r="D148" s="270" t="s">
        <v>6</v>
      </c>
      <c r="E148" s="280">
        <v>2574</v>
      </c>
      <c r="F148" s="280">
        <v>2552</v>
      </c>
      <c r="H148" s="280">
        <f t="shared" si="14"/>
        <v>-22</v>
      </c>
      <c r="I148" s="286">
        <f t="shared" si="15"/>
        <v>-8.5470085470085479E-3</v>
      </c>
    </row>
    <row r="149" spans="2:9" x14ac:dyDescent="0.2">
      <c r="B149" s="580"/>
      <c r="C149" s="575" t="s">
        <v>118</v>
      </c>
      <c r="D149" s="581"/>
      <c r="E149" s="281">
        <v>4959</v>
      </c>
      <c r="F149" s="281">
        <v>4995</v>
      </c>
      <c r="H149" s="281">
        <f t="shared" si="14"/>
        <v>36</v>
      </c>
      <c r="I149" s="287">
        <f t="shared" si="15"/>
        <v>7.2595281306715061E-3</v>
      </c>
    </row>
    <row r="150" spans="2:9" x14ac:dyDescent="0.2">
      <c r="B150" s="580"/>
      <c r="C150" s="573" t="s">
        <v>40</v>
      </c>
      <c r="D150" s="270" t="s">
        <v>551</v>
      </c>
      <c r="E150" s="280">
        <v>1152</v>
      </c>
      <c r="F150" s="280">
        <v>1118</v>
      </c>
      <c r="H150" s="280">
        <f t="shared" si="14"/>
        <v>-34</v>
      </c>
      <c r="I150" s="286">
        <f t="shared" si="15"/>
        <v>-2.9513888888888888E-2</v>
      </c>
    </row>
    <row r="151" spans="2:9" ht="22.5" x14ac:dyDescent="0.2">
      <c r="B151" s="580"/>
      <c r="C151" s="580"/>
      <c r="D151" s="270" t="s">
        <v>40</v>
      </c>
      <c r="E151" s="280">
        <v>46</v>
      </c>
      <c r="F151" s="280">
        <v>23</v>
      </c>
      <c r="H151" s="280">
        <f t="shared" si="14"/>
        <v>-23</v>
      </c>
      <c r="I151" s="286">
        <f t="shared" si="15"/>
        <v>-0.5</v>
      </c>
    </row>
    <row r="152" spans="2:9" x14ac:dyDescent="0.2">
      <c r="B152" s="580"/>
      <c r="C152" s="575" t="s">
        <v>102</v>
      </c>
      <c r="D152" s="581"/>
      <c r="E152" s="281">
        <v>1198</v>
      </c>
      <c r="F152" s="281">
        <v>1141</v>
      </c>
      <c r="H152" s="281">
        <f t="shared" si="14"/>
        <v>-57</v>
      </c>
      <c r="I152" s="287">
        <f t="shared" si="15"/>
        <v>-4.757929883138564E-2</v>
      </c>
    </row>
    <row r="153" spans="2:9" x14ac:dyDescent="0.2">
      <c r="B153" s="571" t="s">
        <v>290</v>
      </c>
      <c r="C153" s="582"/>
      <c r="D153" s="582"/>
      <c r="E153" s="282">
        <v>9807</v>
      </c>
      <c r="F153" s="282">
        <v>9799</v>
      </c>
      <c r="H153" s="282">
        <f t="shared" si="14"/>
        <v>-8</v>
      </c>
      <c r="I153" s="288">
        <f t="shared" si="15"/>
        <v>-8.1574385642908126E-4</v>
      </c>
    </row>
    <row r="154" spans="2:9" x14ac:dyDescent="0.2">
      <c r="B154" s="573" t="s">
        <v>273</v>
      </c>
      <c r="C154" s="573" t="s">
        <v>110</v>
      </c>
      <c r="D154" s="270" t="s">
        <v>138</v>
      </c>
      <c r="E154" s="280">
        <v>1143</v>
      </c>
      <c r="F154" s="280">
        <v>1247</v>
      </c>
      <c r="H154" s="280">
        <f t="shared" si="14"/>
        <v>104</v>
      </c>
      <c r="I154" s="286">
        <f t="shared" si="15"/>
        <v>9.0988626421697291E-2</v>
      </c>
    </row>
    <row r="155" spans="2:9" x14ac:dyDescent="0.2">
      <c r="B155" s="580"/>
      <c r="C155" s="580"/>
      <c r="D155" s="270" t="s">
        <v>139</v>
      </c>
      <c r="E155" s="280">
        <v>2074</v>
      </c>
      <c r="F155" s="280">
        <v>2119</v>
      </c>
      <c r="H155" s="280">
        <f t="shared" si="14"/>
        <v>45</v>
      </c>
      <c r="I155" s="286">
        <f t="shared" si="15"/>
        <v>2.1697203471552556E-2</v>
      </c>
    </row>
    <row r="156" spans="2:9" x14ac:dyDescent="0.2">
      <c r="B156" s="580"/>
      <c r="C156" s="575" t="s">
        <v>116</v>
      </c>
      <c r="D156" s="581"/>
      <c r="E156" s="281">
        <v>3217</v>
      </c>
      <c r="F156" s="281">
        <v>3366</v>
      </c>
      <c r="H156" s="281">
        <f t="shared" si="14"/>
        <v>149</v>
      </c>
      <c r="I156" s="287">
        <f t="shared" si="15"/>
        <v>4.6316443891824682E-2</v>
      </c>
    </row>
    <row r="157" spans="2:9" ht="33.75" x14ac:dyDescent="0.2">
      <c r="B157" s="580"/>
      <c r="C157" s="573" t="s">
        <v>109</v>
      </c>
      <c r="D157" s="270" t="s">
        <v>12</v>
      </c>
      <c r="E157" s="280">
        <v>606</v>
      </c>
      <c r="F157" s="280">
        <v>564</v>
      </c>
      <c r="H157" s="280">
        <f t="shared" si="14"/>
        <v>-42</v>
      </c>
      <c r="I157" s="286">
        <f t="shared" si="15"/>
        <v>-6.9306930693069313E-2</v>
      </c>
    </row>
    <row r="158" spans="2:9" x14ac:dyDescent="0.2">
      <c r="B158" s="580"/>
      <c r="C158" s="580"/>
      <c r="D158" s="270" t="s">
        <v>10</v>
      </c>
      <c r="E158" s="280">
        <v>877</v>
      </c>
      <c r="F158" s="280">
        <v>831</v>
      </c>
      <c r="H158" s="280">
        <f t="shared" si="14"/>
        <v>-46</v>
      </c>
      <c r="I158" s="286">
        <f t="shared" si="15"/>
        <v>-5.2451539338654506E-2</v>
      </c>
    </row>
    <row r="159" spans="2:9" x14ac:dyDescent="0.2">
      <c r="B159" s="580"/>
      <c r="C159" s="580"/>
      <c r="D159" s="270" t="s">
        <v>172</v>
      </c>
      <c r="E159" s="280">
        <v>277</v>
      </c>
      <c r="F159" s="280">
        <v>277</v>
      </c>
      <c r="H159" s="280">
        <f t="shared" si="14"/>
        <v>0</v>
      </c>
      <c r="I159" s="286">
        <f t="shared" si="15"/>
        <v>0</v>
      </c>
    </row>
    <row r="160" spans="2:9" x14ac:dyDescent="0.2">
      <c r="B160" s="580"/>
      <c r="C160" s="575" t="s">
        <v>117</v>
      </c>
      <c r="D160" s="581"/>
      <c r="E160" s="281">
        <v>1760</v>
      </c>
      <c r="F160" s="281">
        <v>1672</v>
      </c>
      <c r="H160" s="281">
        <f t="shared" si="14"/>
        <v>-88</v>
      </c>
      <c r="I160" s="287">
        <f t="shared" si="15"/>
        <v>-0.05</v>
      </c>
    </row>
    <row r="161" spans="2:9" x14ac:dyDescent="0.2">
      <c r="B161" s="580"/>
      <c r="C161" s="573" t="s">
        <v>108</v>
      </c>
      <c r="D161" s="270" t="s">
        <v>15</v>
      </c>
      <c r="E161" s="280">
        <v>2705</v>
      </c>
      <c r="F161" s="280">
        <v>2724</v>
      </c>
      <c r="H161" s="280">
        <f t="shared" si="14"/>
        <v>19</v>
      </c>
      <c r="I161" s="286">
        <f t="shared" si="15"/>
        <v>7.0240295748613679E-3</v>
      </c>
    </row>
    <row r="162" spans="2:9" x14ac:dyDescent="0.2">
      <c r="B162" s="580"/>
      <c r="C162" s="580"/>
      <c r="D162" s="270" t="s">
        <v>550</v>
      </c>
      <c r="E162" s="280">
        <v>1694</v>
      </c>
      <c r="F162" s="280">
        <v>1754</v>
      </c>
      <c r="H162" s="280">
        <f t="shared" si="14"/>
        <v>60</v>
      </c>
      <c r="I162" s="286">
        <f t="shared" si="15"/>
        <v>3.541912632821724E-2</v>
      </c>
    </row>
    <row r="163" spans="2:9" x14ac:dyDescent="0.2">
      <c r="B163" s="580"/>
      <c r="C163" s="580"/>
      <c r="D163" s="270" t="s">
        <v>6</v>
      </c>
      <c r="E163" s="280">
        <v>4378</v>
      </c>
      <c r="F163" s="280">
        <v>4491</v>
      </c>
      <c r="H163" s="280">
        <f t="shared" si="14"/>
        <v>113</v>
      </c>
      <c r="I163" s="286">
        <f t="shared" si="15"/>
        <v>2.5810872544540887E-2</v>
      </c>
    </row>
    <row r="164" spans="2:9" x14ac:dyDescent="0.2">
      <c r="B164" s="580"/>
      <c r="C164" s="575" t="s">
        <v>118</v>
      </c>
      <c r="D164" s="581"/>
      <c r="E164" s="281">
        <v>8777</v>
      </c>
      <c r="F164" s="281">
        <v>8969</v>
      </c>
      <c r="H164" s="281">
        <f t="shared" si="14"/>
        <v>192</v>
      </c>
      <c r="I164" s="287">
        <f t="shared" si="15"/>
        <v>2.187535604420645E-2</v>
      </c>
    </row>
    <row r="165" spans="2:9" x14ac:dyDescent="0.2">
      <c r="B165" s="580"/>
      <c r="C165" s="573" t="s">
        <v>40</v>
      </c>
      <c r="D165" s="270" t="s">
        <v>551</v>
      </c>
      <c r="E165" s="280">
        <v>1484</v>
      </c>
      <c r="F165" s="280">
        <v>1456</v>
      </c>
      <c r="H165" s="280">
        <f t="shared" si="14"/>
        <v>-28</v>
      </c>
      <c r="I165" s="286">
        <f t="shared" si="15"/>
        <v>-1.8867924528301886E-2</v>
      </c>
    </row>
    <row r="166" spans="2:9" ht="22.5" x14ac:dyDescent="0.2">
      <c r="B166" s="580"/>
      <c r="C166" s="580"/>
      <c r="D166" s="270" t="s">
        <v>40</v>
      </c>
      <c r="E166" s="280">
        <v>73</v>
      </c>
      <c r="F166" s="280">
        <v>55</v>
      </c>
      <c r="H166" s="280">
        <f t="shared" si="14"/>
        <v>-18</v>
      </c>
      <c r="I166" s="286">
        <f t="shared" si="15"/>
        <v>-0.24657534246575341</v>
      </c>
    </row>
    <row r="167" spans="2:9" x14ac:dyDescent="0.2">
      <c r="B167" s="580"/>
      <c r="C167" s="575" t="s">
        <v>102</v>
      </c>
      <c r="D167" s="581"/>
      <c r="E167" s="281">
        <v>1557</v>
      </c>
      <c r="F167" s="281">
        <v>1511</v>
      </c>
      <c r="H167" s="281">
        <f t="shared" si="14"/>
        <v>-46</v>
      </c>
      <c r="I167" s="287">
        <f t="shared" si="15"/>
        <v>-2.9543994861913937E-2</v>
      </c>
    </row>
    <row r="168" spans="2:9" x14ac:dyDescent="0.2">
      <c r="B168" s="571" t="s">
        <v>291</v>
      </c>
      <c r="C168" s="582"/>
      <c r="D168" s="582"/>
      <c r="E168" s="282">
        <v>15311</v>
      </c>
      <c r="F168" s="282">
        <v>15518</v>
      </c>
      <c r="H168" s="282">
        <f t="shared" si="14"/>
        <v>207</v>
      </c>
      <c r="I168" s="288">
        <f t="shared" si="15"/>
        <v>1.3519691724903663E-2</v>
      </c>
    </row>
    <row r="169" spans="2:9" x14ac:dyDescent="0.2">
      <c r="B169" s="573" t="s">
        <v>274</v>
      </c>
      <c r="C169" s="573" t="s">
        <v>110</v>
      </c>
      <c r="D169" s="270" t="s">
        <v>138</v>
      </c>
      <c r="E169" s="280">
        <v>453</v>
      </c>
      <c r="F169" s="280">
        <v>524</v>
      </c>
      <c r="H169" s="280">
        <f t="shared" si="14"/>
        <v>71</v>
      </c>
      <c r="I169" s="286">
        <f t="shared" si="15"/>
        <v>0.15673289183222958</v>
      </c>
    </row>
    <row r="170" spans="2:9" x14ac:dyDescent="0.2">
      <c r="B170" s="580"/>
      <c r="C170" s="580"/>
      <c r="D170" s="270" t="s">
        <v>139</v>
      </c>
      <c r="E170" s="280">
        <v>955</v>
      </c>
      <c r="F170" s="280">
        <v>1021</v>
      </c>
      <c r="H170" s="280">
        <f t="shared" si="14"/>
        <v>66</v>
      </c>
      <c r="I170" s="286">
        <f t="shared" si="15"/>
        <v>6.9109947643979056E-2</v>
      </c>
    </row>
    <row r="171" spans="2:9" x14ac:dyDescent="0.2">
      <c r="B171" s="580"/>
      <c r="C171" s="575" t="s">
        <v>116</v>
      </c>
      <c r="D171" s="581"/>
      <c r="E171" s="281">
        <v>1408</v>
      </c>
      <c r="F171" s="281">
        <v>1545</v>
      </c>
      <c r="H171" s="281">
        <f t="shared" si="14"/>
        <v>137</v>
      </c>
      <c r="I171" s="287">
        <f t="shared" si="15"/>
        <v>9.7301136363636367E-2</v>
      </c>
    </row>
    <row r="172" spans="2:9" ht="33.75" x14ac:dyDescent="0.2">
      <c r="B172" s="580"/>
      <c r="C172" s="573" t="s">
        <v>109</v>
      </c>
      <c r="D172" s="270" t="s">
        <v>12</v>
      </c>
      <c r="E172" s="280">
        <v>409</v>
      </c>
      <c r="F172" s="280">
        <v>485</v>
      </c>
      <c r="H172" s="280">
        <f t="shared" si="14"/>
        <v>76</v>
      </c>
      <c r="I172" s="286">
        <f t="shared" si="15"/>
        <v>0.18581907090464547</v>
      </c>
    </row>
    <row r="173" spans="2:9" x14ac:dyDescent="0.2">
      <c r="B173" s="580"/>
      <c r="C173" s="580"/>
      <c r="D173" s="270" t="s">
        <v>10</v>
      </c>
      <c r="E173" s="280">
        <v>521</v>
      </c>
      <c r="F173" s="280">
        <v>497</v>
      </c>
      <c r="H173" s="280">
        <f t="shared" si="14"/>
        <v>-24</v>
      </c>
      <c r="I173" s="286">
        <f t="shared" si="15"/>
        <v>-4.6065259117082535E-2</v>
      </c>
    </row>
    <row r="174" spans="2:9" x14ac:dyDescent="0.2">
      <c r="B174" s="580"/>
      <c r="C174" s="580"/>
      <c r="D174" s="270" t="s">
        <v>172</v>
      </c>
      <c r="E174" s="280">
        <v>200</v>
      </c>
      <c r="F174" s="280">
        <v>181</v>
      </c>
      <c r="H174" s="280">
        <f t="shared" si="14"/>
        <v>-19</v>
      </c>
      <c r="I174" s="286">
        <f t="shared" si="15"/>
        <v>-9.5000000000000001E-2</v>
      </c>
    </row>
    <row r="175" spans="2:9" x14ac:dyDescent="0.2">
      <c r="B175" s="580"/>
      <c r="C175" s="575" t="s">
        <v>117</v>
      </c>
      <c r="D175" s="581"/>
      <c r="E175" s="281">
        <v>1130</v>
      </c>
      <c r="F175" s="281">
        <v>1163</v>
      </c>
      <c r="H175" s="281">
        <f t="shared" si="14"/>
        <v>33</v>
      </c>
      <c r="I175" s="287">
        <f t="shared" si="15"/>
        <v>2.9203539823008849E-2</v>
      </c>
    </row>
    <row r="176" spans="2:9" x14ac:dyDescent="0.2">
      <c r="B176" s="580"/>
      <c r="C176" s="573" t="s">
        <v>108</v>
      </c>
      <c r="D176" s="270" t="s">
        <v>15</v>
      </c>
      <c r="E176" s="280">
        <v>1126</v>
      </c>
      <c r="F176" s="280">
        <v>1118</v>
      </c>
      <c r="H176" s="280">
        <f t="shared" si="14"/>
        <v>-8</v>
      </c>
      <c r="I176" s="286">
        <f t="shared" si="15"/>
        <v>-7.104795737122558E-3</v>
      </c>
    </row>
    <row r="177" spans="2:9" x14ac:dyDescent="0.2">
      <c r="B177" s="580"/>
      <c r="C177" s="580"/>
      <c r="D177" s="270" t="s">
        <v>550</v>
      </c>
      <c r="E177" s="280">
        <v>759</v>
      </c>
      <c r="F177" s="280">
        <v>829</v>
      </c>
      <c r="H177" s="280">
        <f t="shared" si="14"/>
        <v>70</v>
      </c>
      <c r="I177" s="286">
        <f t="shared" si="15"/>
        <v>9.22266139657444E-2</v>
      </c>
    </row>
    <row r="178" spans="2:9" x14ac:dyDescent="0.2">
      <c r="B178" s="580"/>
      <c r="C178" s="580"/>
      <c r="D178" s="270" t="s">
        <v>6</v>
      </c>
      <c r="E178" s="280">
        <v>1829</v>
      </c>
      <c r="F178" s="280">
        <v>1835</v>
      </c>
      <c r="H178" s="280">
        <f t="shared" si="14"/>
        <v>6</v>
      </c>
      <c r="I178" s="286">
        <f t="shared" si="15"/>
        <v>3.2804811372334607E-3</v>
      </c>
    </row>
    <row r="179" spans="2:9" x14ac:dyDescent="0.2">
      <c r="B179" s="580"/>
      <c r="C179" s="575" t="s">
        <v>118</v>
      </c>
      <c r="D179" s="581"/>
      <c r="E179" s="281">
        <v>3714</v>
      </c>
      <c r="F179" s="281">
        <v>3782</v>
      </c>
      <c r="H179" s="281">
        <f t="shared" si="14"/>
        <v>68</v>
      </c>
      <c r="I179" s="287">
        <f t="shared" si="15"/>
        <v>1.830910070005385E-2</v>
      </c>
    </row>
    <row r="180" spans="2:9" x14ac:dyDescent="0.2">
      <c r="B180" s="580"/>
      <c r="C180" s="573" t="s">
        <v>40</v>
      </c>
      <c r="D180" s="270" t="s">
        <v>551</v>
      </c>
      <c r="E180" s="280">
        <v>673</v>
      </c>
      <c r="F180" s="280">
        <v>700</v>
      </c>
      <c r="H180" s="280">
        <f t="shared" si="14"/>
        <v>27</v>
      </c>
      <c r="I180" s="286">
        <f t="shared" si="15"/>
        <v>4.0118870728083213E-2</v>
      </c>
    </row>
    <row r="181" spans="2:9" ht="22.5" x14ac:dyDescent="0.2">
      <c r="B181" s="580"/>
      <c r="C181" s="580"/>
      <c r="D181" s="270" t="s">
        <v>40</v>
      </c>
      <c r="E181" s="280">
        <v>103</v>
      </c>
      <c r="F181" s="280">
        <v>100</v>
      </c>
      <c r="H181" s="280">
        <f t="shared" si="14"/>
        <v>-3</v>
      </c>
      <c r="I181" s="286">
        <f t="shared" si="15"/>
        <v>-2.9126213592233011E-2</v>
      </c>
    </row>
    <row r="182" spans="2:9" x14ac:dyDescent="0.2">
      <c r="B182" s="580"/>
      <c r="C182" s="575" t="s">
        <v>102</v>
      </c>
      <c r="D182" s="581"/>
      <c r="E182" s="281">
        <v>776</v>
      </c>
      <c r="F182" s="281">
        <v>800</v>
      </c>
      <c r="H182" s="281">
        <f t="shared" si="14"/>
        <v>24</v>
      </c>
      <c r="I182" s="287">
        <f t="shared" si="15"/>
        <v>3.0927835051546393E-2</v>
      </c>
    </row>
    <row r="183" spans="2:9" x14ac:dyDescent="0.2">
      <c r="B183" s="571" t="s">
        <v>292</v>
      </c>
      <c r="C183" s="582"/>
      <c r="D183" s="582"/>
      <c r="E183" s="282">
        <v>7028</v>
      </c>
      <c r="F183" s="282">
        <v>7290</v>
      </c>
      <c r="H183" s="282">
        <f t="shared" si="14"/>
        <v>262</v>
      </c>
      <c r="I183" s="288">
        <f t="shared" si="15"/>
        <v>3.7279453614114971E-2</v>
      </c>
    </row>
    <row r="184" spans="2:9" ht="33.75" x14ac:dyDescent="0.2">
      <c r="B184" s="573" t="s">
        <v>275</v>
      </c>
      <c r="C184" s="573" t="s">
        <v>109</v>
      </c>
      <c r="D184" s="270" t="s">
        <v>12</v>
      </c>
      <c r="E184" s="280">
        <v>11</v>
      </c>
      <c r="F184" s="280">
        <v>8</v>
      </c>
      <c r="H184" s="280">
        <f t="shared" si="14"/>
        <v>-3</v>
      </c>
      <c r="I184" s="286">
        <f t="shared" si="15"/>
        <v>-0.27272727272727271</v>
      </c>
    </row>
    <row r="185" spans="2:9" x14ac:dyDescent="0.2">
      <c r="B185" s="580"/>
      <c r="C185" s="580"/>
      <c r="D185" s="270" t="s">
        <v>10</v>
      </c>
      <c r="E185" s="280">
        <v>27</v>
      </c>
      <c r="F185" s="280">
        <v>23</v>
      </c>
      <c r="H185" s="280">
        <f t="shared" si="14"/>
        <v>-4</v>
      </c>
      <c r="I185" s="286">
        <f t="shared" si="15"/>
        <v>-0.14814814814814814</v>
      </c>
    </row>
    <row r="186" spans="2:9" x14ac:dyDescent="0.2">
      <c r="B186" s="580"/>
      <c r="C186" s="575" t="s">
        <v>117</v>
      </c>
      <c r="D186" s="581"/>
      <c r="E186" s="281">
        <v>38</v>
      </c>
      <c r="F186" s="281">
        <v>31</v>
      </c>
      <c r="H186" s="281">
        <f t="shared" si="14"/>
        <v>-7</v>
      </c>
      <c r="I186" s="287">
        <f t="shared" si="15"/>
        <v>-0.18421052631578946</v>
      </c>
    </row>
    <row r="187" spans="2:9" x14ac:dyDescent="0.2">
      <c r="B187" s="580"/>
      <c r="C187" s="573" t="s">
        <v>108</v>
      </c>
      <c r="D187" s="270" t="s">
        <v>15</v>
      </c>
      <c r="E187" s="280">
        <v>44</v>
      </c>
      <c r="F187" s="280">
        <v>58</v>
      </c>
      <c r="H187" s="280">
        <f t="shared" si="14"/>
        <v>14</v>
      </c>
      <c r="I187" s="286">
        <f t="shared" si="15"/>
        <v>0.31818181818181818</v>
      </c>
    </row>
    <row r="188" spans="2:9" x14ac:dyDescent="0.2">
      <c r="B188" s="580"/>
      <c r="C188" s="580"/>
      <c r="D188" s="270" t="s">
        <v>6</v>
      </c>
      <c r="E188" s="280">
        <v>105</v>
      </c>
      <c r="F188" s="280">
        <v>88</v>
      </c>
      <c r="H188" s="280">
        <f t="shared" si="14"/>
        <v>-17</v>
      </c>
      <c r="I188" s="286">
        <f t="shared" si="15"/>
        <v>-0.16190476190476191</v>
      </c>
    </row>
    <row r="189" spans="2:9" x14ac:dyDescent="0.2">
      <c r="B189" s="580"/>
      <c r="C189" s="575" t="s">
        <v>118</v>
      </c>
      <c r="D189" s="581"/>
      <c r="E189" s="281">
        <v>149</v>
      </c>
      <c r="F189" s="281">
        <v>146</v>
      </c>
      <c r="H189" s="281">
        <f t="shared" ref="H189:H252" si="16">F189-E189</f>
        <v>-3</v>
      </c>
      <c r="I189" s="287">
        <f t="shared" ref="I189:I252" si="17">H189/E189</f>
        <v>-2.0134228187919462E-2</v>
      </c>
    </row>
    <row r="190" spans="2:9" x14ac:dyDescent="0.2">
      <c r="B190" s="580"/>
      <c r="C190" s="269" t="s">
        <v>40</v>
      </c>
      <c r="D190" s="270" t="s">
        <v>551</v>
      </c>
      <c r="E190" s="280">
        <v>46</v>
      </c>
      <c r="F190" s="280">
        <v>61</v>
      </c>
      <c r="H190" s="280">
        <f t="shared" si="16"/>
        <v>15</v>
      </c>
      <c r="I190" s="286">
        <f t="shared" si="17"/>
        <v>0.32608695652173914</v>
      </c>
    </row>
    <row r="191" spans="2:9" x14ac:dyDescent="0.2">
      <c r="B191" s="580"/>
      <c r="C191" s="575" t="s">
        <v>102</v>
      </c>
      <c r="D191" s="581"/>
      <c r="E191" s="281">
        <v>46</v>
      </c>
      <c r="F191" s="281">
        <v>61</v>
      </c>
      <c r="H191" s="281">
        <f t="shared" si="16"/>
        <v>15</v>
      </c>
      <c r="I191" s="287">
        <f t="shared" si="17"/>
        <v>0.32608695652173914</v>
      </c>
    </row>
    <row r="192" spans="2:9" x14ac:dyDescent="0.2">
      <c r="B192" s="571" t="s">
        <v>293</v>
      </c>
      <c r="C192" s="582"/>
      <c r="D192" s="582"/>
      <c r="E192" s="282">
        <v>233</v>
      </c>
      <c r="F192" s="282">
        <v>238</v>
      </c>
      <c r="H192" s="282">
        <f t="shared" si="16"/>
        <v>5</v>
      </c>
      <c r="I192" s="288">
        <f t="shared" si="17"/>
        <v>2.1459227467811159E-2</v>
      </c>
    </row>
    <row r="193" spans="2:9" x14ac:dyDescent="0.2">
      <c r="B193" s="573" t="s">
        <v>276</v>
      </c>
      <c r="C193" s="573" t="s">
        <v>110</v>
      </c>
      <c r="D193" s="270" t="s">
        <v>138</v>
      </c>
      <c r="E193" s="280">
        <v>394</v>
      </c>
      <c r="F193" s="280">
        <v>406</v>
      </c>
      <c r="H193" s="280">
        <f t="shared" si="16"/>
        <v>12</v>
      </c>
      <c r="I193" s="286">
        <f t="shared" si="17"/>
        <v>3.0456852791878174E-2</v>
      </c>
    </row>
    <row r="194" spans="2:9" x14ac:dyDescent="0.2">
      <c r="B194" s="580"/>
      <c r="C194" s="580"/>
      <c r="D194" s="270" t="s">
        <v>139</v>
      </c>
      <c r="E194" s="280">
        <v>1007</v>
      </c>
      <c r="F194" s="280">
        <v>1025</v>
      </c>
      <c r="H194" s="280">
        <f t="shared" si="16"/>
        <v>18</v>
      </c>
      <c r="I194" s="286">
        <f t="shared" si="17"/>
        <v>1.7874875868917579E-2</v>
      </c>
    </row>
    <row r="195" spans="2:9" x14ac:dyDescent="0.2">
      <c r="B195" s="580"/>
      <c r="C195" s="575" t="s">
        <v>116</v>
      </c>
      <c r="D195" s="581"/>
      <c r="E195" s="281">
        <v>1401</v>
      </c>
      <c r="F195" s="281">
        <v>1431</v>
      </c>
      <c r="H195" s="281">
        <f t="shared" si="16"/>
        <v>30</v>
      </c>
      <c r="I195" s="287">
        <f t="shared" si="17"/>
        <v>2.1413276231263382E-2</v>
      </c>
    </row>
    <row r="196" spans="2:9" ht="33.75" x14ac:dyDescent="0.2">
      <c r="B196" s="580"/>
      <c r="C196" s="573" t="s">
        <v>109</v>
      </c>
      <c r="D196" s="270" t="s">
        <v>12</v>
      </c>
      <c r="E196" s="280">
        <v>573</v>
      </c>
      <c r="F196" s="280">
        <v>506</v>
      </c>
      <c r="H196" s="280">
        <f t="shared" si="16"/>
        <v>-67</v>
      </c>
      <c r="I196" s="286">
        <f t="shared" si="17"/>
        <v>-0.1169284467713787</v>
      </c>
    </row>
    <row r="197" spans="2:9" x14ac:dyDescent="0.2">
      <c r="B197" s="580"/>
      <c r="C197" s="580"/>
      <c r="D197" s="270" t="s">
        <v>10</v>
      </c>
      <c r="E197" s="280">
        <v>827</v>
      </c>
      <c r="F197" s="280">
        <v>775</v>
      </c>
      <c r="H197" s="280">
        <f t="shared" si="16"/>
        <v>-52</v>
      </c>
      <c r="I197" s="286">
        <f t="shared" si="17"/>
        <v>-6.2877871825876661E-2</v>
      </c>
    </row>
    <row r="198" spans="2:9" x14ac:dyDescent="0.2">
      <c r="B198" s="580"/>
      <c r="C198" s="580"/>
      <c r="D198" s="270" t="s">
        <v>172</v>
      </c>
      <c r="E198" s="280">
        <v>202</v>
      </c>
      <c r="F198" s="280">
        <v>218</v>
      </c>
      <c r="H198" s="280">
        <f t="shared" si="16"/>
        <v>16</v>
      </c>
      <c r="I198" s="286">
        <f t="shared" si="17"/>
        <v>7.9207920792079209E-2</v>
      </c>
    </row>
    <row r="199" spans="2:9" x14ac:dyDescent="0.2">
      <c r="B199" s="580"/>
      <c r="C199" s="575" t="s">
        <v>117</v>
      </c>
      <c r="D199" s="581"/>
      <c r="E199" s="281">
        <v>1602</v>
      </c>
      <c r="F199" s="281">
        <v>1499</v>
      </c>
      <c r="H199" s="281">
        <f t="shared" si="16"/>
        <v>-103</v>
      </c>
      <c r="I199" s="287">
        <f t="shared" si="17"/>
        <v>-6.4294631710362052E-2</v>
      </c>
    </row>
    <row r="200" spans="2:9" x14ac:dyDescent="0.2">
      <c r="B200" s="580"/>
      <c r="C200" s="573" t="s">
        <v>108</v>
      </c>
      <c r="D200" s="270" t="s">
        <v>15</v>
      </c>
      <c r="E200" s="280">
        <v>1342</v>
      </c>
      <c r="F200" s="280">
        <v>1343</v>
      </c>
      <c r="H200" s="280">
        <f t="shared" si="16"/>
        <v>1</v>
      </c>
      <c r="I200" s="286">
        <f t="shared" si="17"/>
        <v>7.4515648286140089E-4</v>
      </c>
    </row>
    <row r="201" spans="2:9" x14ac:dyDescent="0.2">
      <c r="B201" s="580"/>
      <c r="C201" s="580"/>
      <c r="D201" s="270" t="s">
        <v>550</v>
      </c>
      <c r="E201" s="280">
        <v>518</v>
      </c>
      <c r="F201" s="280">
        <v>583</v>
      </c>
      <c r="H201" s="280">
        <f t="shared" si="16"/>
        <v>65</v>
      </c>
      <c r="I201" s="286">
        <f t="shared" si="17"/>
        <v>0.12548262548262548</v>
      </c>
    </row>
    <row r="202" spans="2:9" x14ac:dyDescent="0.2">
      <c r="B202" s="580"/>
      <c r="C202" s="580"/>
      <c r="D202" s="270" t="s">
        <v>6</v>
      </c>
      <c r="E202" s="280">
        <v>2226</v>
      </c>
      <c r="F202" s="280">
        <v>2212</v>
      </c>
      <c r="H202" s="280">
        <f t="shared" si="16"/>
        <v>-14</v>
      </c>
      <c r="I202" s="286">
        <f t="shared" si="17"/>
        <v>-6.2893081761006293E-3</v>
      </c>
    </row>
    <row r="203" spans="2:9" x14ac:dyDescent="0.2">
      <c r="B203" s="580"/>
      <c r="C203" s="575" t="s">
        <v>118</v>
      </c>
      <c r="D203" s="581"/>
      <c r="E203" s="281">
        <v>4086</v>
      </c>
      <c r="F203" s="281">
        <v>4138</v>
      </c>
      <c r="H203" s="281">
        <f t="shared" si="16"/>
        <v>52</v>
      </c>
      <c r="I203" s="287">
        <f t="shared" si="17"/>
        <v>1.2726382770435633E-2</v>
      </c>
    </row>
    <row r="204" spans="2:9" x14ac:dyDescent="0.2">
      <c r="B204" s="580"/>
      <c r="C204" s="269" t="s">
        <v>40</v>
      </c>
      <c r="D204" s="270" t="s">
        <v>551</v>
      </c>
      <c r="E204" s="280">
        <v>1187</v>
      </c>
      <c r="F204" s="280">
        <v>1151</v>
      </c>
      <c r="H204" s="280">
        <f t="shared" si="16"/>
        <v>-36</v>
      </c>
      <c r="I204" s="286">
        <f t="shared" si="17"/>
        <v>-3.0328559393428812E-2</v>
      </c>
    </row>
    <row r="205" spans="2:9" x14ac:dyDescent="0.2">
      <c r="B205" s="580"/>
      <c r="C205" s="575" t="s">
        <v>102</v>
      </c>
      <c r="D205" s="581"/>
      <c r="E205" s="281">
        <v>1187</v>
      </c>
      <c r="F205" s="281">
        <v>1151</v>
      </c>
      <c r="H205" s="281">
        <f t="shared" si="16"/>
        <v>-36</v>
      </c>
      <c r="I205" s="287">
        <f t="shared" si="17"/>
        <v>-3.0328559393428812E-2</v>
      </c>
    </row>
    <row r="206" spans="2:9" x14ac:dyDescent="0.2">
      <c r="B206" s="571" t="s">
        <v>294</v>
      </c>
      <c r="C206" s="582"/>
      <c r="D206" s="582"/>
      <c r="E206" s="282">
        <v>8276</v>
      </c>
      <c r="F206" s="282">
        <v>8219</v>
      </c>
      <c r="H206" s="282">
        <f t="shared" si="16"/>
        <v>-57</v>
      </c>
      <c r="I206" s="288">
        <f t="shared" si="17"/>
        <v>-6.8873852102464958E-3</v>
      </c>
    </row>
    <row r="207" spans="2:9" x14ac:dyDescent="0.2">
      <c r="B207" s="573" t="s">
        <v>277</v>
      </c>
      <c r="C207" s="573" t="s">
        <v>110</v>
      </c>
      <c r="D207" s="270" t="s">
        <v>138</v>
      </c>
      <c r="E207" s="280">
        <v>54</v>
      </c>
      <c r="F207" s="280">
        <v>44</v>
      </c>
      <c r="H207" s="280">
        <f t="shared" si="16"/>
        <v>-10</v>
      </c>
      <c r="I207" s="286">
        <f t="shared" si="17"/>
        <v>-0.18518518518518517</v>
      </c>
    </row>
    <row r="208" spans="2:9" x14ac:dyDescent="0.2">
      <c r="B208" s="580"/>
      <c r="C208" s="580"/>
      <c r="D208" s="270" t="s">
        <v>139</v>
      </c>
      <c r="E208" s="280">
        <v>77</v>
      </c>
      <c r="F208" s="280">
        <v>103</v>
      </c>
      <c r="H208" s="280">
        <f t="shared" si="16"/>
        <v>26</v>
      </c>
      <c r="I208" s="286">
        <f t="shared" si="17"/>
        <v>0.33766233766233766</v>
      </c>
    </row>
    <row r="209" spans="2:9" x14ac:dyDescent="0.2">
      <c r="B209" s="580"/>
      <c r="C209" s="575" t="s">
        <v>116</v>
      </c>
      <c r="D209" s="581"/>
      <c r="E209" s="281">
        <v>131</v>
      </c>
      <c r="F209" s="281">
        <v>147</v>
      </c>
      <c r="H209" s="281">
        <f t="shared" si="16"/>
        <v>16</v>
      </c>
      <c r="I209" s="287">
        <f t="shared" si="17"/>
        <v>0.12213740458015267</v>
      </c>
    </row>
    <row r="210" spans="2:9" ht="33.75" x14ac:dyDescent="0.2">
      <c r="B210" s="580"/>
      <c r="C210" s="573" t="s">
        <v>109</v>
      </c>
      <c r="D210" s="270" t="s">
        <v>12</v>
      </c>
      <c r="E210" s="280">
        <v>30</v>
      </c>
      <c r="F210" s="280">
        <v>25</v>
      </c>
      <c r="H210" s="280">
        <f t="shared" si="16"/>
        <v>-5</v>
      </c>
      <c r="I210" s="286">
        <f t="shared" si="17"/>
        <v>-0.16666666666666666</v>
      </c>
    </row>
    <row r="211" spans="2:9" x14ac:dyDescent="0.2">
      <c r="B211" s="580"/>
      <c r="C211" s="580"/>
      <c r="D211" s="270" t="s">
        <v>10</v>
      </c>
      <c r="E211" s="280">
        <v>29</v>
      </c>
      <c r="F211" s="280">
        <v>36</v>
      </c>
      <c r="H211" s="280">
        <f t="shared" si="16"/>
        <v>7</v>
      </c>
      <c r="I211" s="286">
        <f t="shared" si="17"/>
        <v>0.2413793103448276</v>
      </c>
    </row>
    <row r="212" spans="2:9" x14ac:dyDescent="0.2">
      <c r="B212" s="580"/>
      <c r="C212" s="580"/>
      <c r="D212" s="270" t="s">
        <v>172</v>
      </c>
      <c r="E212" s="280">
        <v>23</v>
      </c>
      <c r="F212" s="280">
        <v>14</v>
      </c>
      <c r="H212" s="280">
        <f t="shared" si="16"/>
        <v>-9</v>
      </c>
      <c r="I212" s="286">
        <f t="shared" si="17"/>
        <v>-0.39130434782608697</v>
      </c>
    </row>
    <row r="213" spans="2:9" x14ac:dyDescent="0.2">
      <c r="B213" s="580"/>
      <c r="C213" s="575" t="s">
        <v>117</v>
      </c>
      <c r="D213" s="581"/>
      <c r="E213" s="281">
        <v>82</v>
      </c>
      <c r="F213" s="281">
        <v>75</v>
      </c>
      <c r="H213" s="281">
        <f t="shared" si="16"/>
        <v>-7</v>
      </c>
      <c r="I213" s="287">
        <f t="shared" si="17"/>
        <v>-8.5365853658536592E-2</v>
      </c>
    </row>
    <row r="214" spans="2:9" x14ac:dyDescent="0.2">
      <c r="B214" s="580"/>
      <c r="C214" s="573" t="s">
        <v>108</v>
      </c>
      <c r="D214" s="270" t="s">
        <v>15</v>
      </c>
      <c r="E214" s="280">
        <v>141</v>
      </c>
      <c r="F214" s="280">
        <v>140</v>
      </c>
      <c r="H214" s="280">
        <f t="shared" si="16"/>
        <v>-1</v>
      </c>
      <c r="I214" s="286">
        <f t="shared" si="17"/>
        <v>-7.0921985815602835E-3</v>
      </c>
    </row>
    <row r="215" spans="2:9" x14ac:dyDescent="0.2">
      <c r="B215" s="580"/>
      <c r="C215" s="580"/>
      <c r="D215" s="270" t="s">
        <v>550</v>
      </c>
      <c r="E215" s="280">
        <v>72</v>
      </c>
      <c r="F215" s="280">
        <v>48</v>
      </c>
      <c r="H215" s="280">
        <f t="shared" si="16"/>
        <v>-24</v>
      </c>
      <c r="I215" s="286">
        <f t="shared" si="17"/>
        <v>-0.33333333333333331</v>
      </c>
    </row>
    <row r="216" spans="2:9" x14ac:dyDescent="0.2">
      <c r="B216" s="580"/>
      <c r="C216" s="580"/>
      <c r="D216" s="270" t="s">
        <v>6</v>
      </c>
      <c r="E216" s="280">
        <v>349</v>
      </c>
      <c r="F216" s="280">
        <v>292</v>
      </c>
      <c r="H216" s="280">
        <f t="shared" si="16"/>
        <v>-57</v>
      </c>
      <c r="I216" s="286">
        <f t="shared" si="17"/>
        <v>-0.16332378223495703</v>
      </c>
    </row>
    <row r="217" spans="2:9" x14ac:dyDescent="0.2">
      <c r="B217" s="580"/>
      <c r="C217" s="575" t="s">
        <v>118</v>
      </c>
      <c r="D217" s="581"/>
      <c r="E217" s="281">
        <v>562</v>
      </c>
      <c r="F217" s="281">
        <v>480</v>
      </c>
      <c r="H217" s="281">
        <f t="shared" si="16"/>
        <v>-82</v>
      </c>
      <c r="I217" s="287">
        <f t="shared" si="17"/>
        <v>-0.14590747330960854</v>
      </c>
    </row>
    <row r="218" spans="2:9" x14ac:dyDescent="0.2">
      <c r="B218" s="580"/>
      <c r="C218" s="269" t="s">
        <v>40</v>
      </c>
      <c r="D218" s="270" t="s">
        <v>551</v>
      </c>
      <c r="E218" s="280">
        <v>77</v>
      </c>
      <c r="F218" s="280">
        <v>64</v>
      </c>
      <c r="H218" s="280">
        <f t="shared" si="16"/>
        <v>-13</v>
      </c>
      <c r="I218" s="286">
        <f t="shared" si="17"/>
        <v>-0.16883116883116883</v>
      </c>
    </row>
    <row r="219" spans="2:9" x14ac:dyDescent="0.2">
      <c r="B219" s="580"/>
      <c r="C219" s="575" t="s">
        <v>102</v>
      </c>
      <c r="D219" s="581"/>
      <c r="E219" s="281">
        <v>77</v>
      </c>
      <c r="F219" s="281">
        <v>64</v>
      </c>
      <c r="H219" s="281">
        <f t="shared" si="16"/>
        <v>-13</v>
      </c>
      <c r="I219" s="287">
        <f t="shared" si="17"/>
        <v>-0.16883116883116883</v>
      </c>
    </row>
    <row r="220" spans="2:9" x14ac:dyDescent="0.2">
      <c r="B220" s="571" t="s">
        <v>295</v>
      </c>
      <c r="C220" s="582"/>
      <c r="D220" s="582"/>
      <c r="E220" s="282">
        <v>852</v>
      </c>
      <c r="F220" s="282">
        <v>766</v>
      </c>
      <c r="H220" s="282">
        <f t="shared" si="16"/>
        <v>-86</v>
      </c>
      <c r="I220" s="288">
        <f t="shared" si="17"/>
        <v>-0.10093896713615023</v>
      </c>
    </row>
    <row r="221" spans="2:9" x14ac:dyDescent="0.2">
      <c r="B221" s="573" t="s">
        <v>278</v>
      </c>
      <c r="C221" s="573" t="s">
        <v>110</v>
      </c>
      <c r="D221" s="270" t="s">
        <v>138</v>
      </c>
      <c r="E221" s="280">
        <v>55</v>
      </c>
      <c r="F221" s="280">
        <v>49</v>
      </c>
      <c r="H221" s="280">
        <f t="shared" si="16"/>
        <v>-6</v>
      </c>
      <c r="I221" s="286">
        <f t="shared" si="17"/>
        <v>-0.10909090909090909</v>
      </c>
    </row>
    <row r="222" spans="2:9" x14ac:dyDescent="0.2">
      <c r="B222" s="580"/>
      <c r="C222" s="580"/>
      <c r="D222" s="270" t="s">
        <v>139</v>
      </c>
      <c r="E222" s="280">
        <v>79</v>
      </c>
      <c r="F222" s="280">
        <v>82</v>
      </c>
      <c r="H222" s="280">
        <f t="shared" si="16"/>
        <v>3</v>
      </c>
      <c r="I222" s="286">
        <f t="shared" si="17"/>
        <v>3.7974683544303799E-2</v>
      </c>
    </row>
    <row r="223" spans="2:9" x14ac:dyDescent="0.2">
      <c r="B223" s="580"/>
      <c r="C223" s="575" t="s">
        <v>116</v>
      </c>
      <c r="D223" s="581"/>
      <c r="E223" s="281">
        <v>134</v>
      </c>
      <c r="F223" s="281">
        <v>131</v>
      </c>
      <c r="H223" s="281">
        <f t="shared" si="16"/>
        <v>-3</v>
      </c>
      <c r="I223" s="287">
        <f t="shared" si="17"/>
        <v>-2.2388059701492536E-2</v>
      </c>
    </row>
    <row r="224" spans="2:9" ht="33.75" x14ac:dyDescent="0.2">
      <c r="B224" s="580"/>
      <c r="C224" s="573" t="s">
        <v>109</v>
      </c>
      <c r="D224" s="270" t="s">
        <v>12</v>
      </c>
      <c r="E224" s="280">
        <v>40</v>
      </c>
      <c r="F224" s="280">
        <v>45</v>
      </c>
      <c r="H224" s="280">
        <f t="shared" si="16"/>
        <v>5</v>
      </c>
      <c r="I224" s="286">
        <f t="shared" si="17"/>
        <v>0.125</v>
      </c>
    </row>
    <row r="225" spans="2:9" x14ac:dyDescent="0.2">
      <c r="B225" s="580"/>
      <c r="C225" s="580"/>
      <c r="D225" s="270" t="s">
        <v>10</v>
      </c>
      <c r="E225" s="280">
        <v>32</v>
      </c>
      <c r="F225" s="280">
        <v>24</v>
      </c>
      <c r="H225" s="280">
        <f t="shared" si="16"/>
        <v>-8</v>
      </c>
      <c r="I225" s="286">
        <f t="shared" si="17"/>
        <v>-0.25</v>
      </c>
    </row>
    <row r="226" spans="2:9" x14ac:dyDescent="0.2">
      <c r="B226" s="580"/>
      <c r="C226" s="580"/>
      <c r="D226" s="270" t="s">
        <v>172</v>
      </c>
      <c r="E226" s="280">
        <v>40</v>
      </c>
      <c r="F226" s="280">
        <v>45</v>
      </c>
      <c r="H226" s="280">
        <f t="shared" si="16"/>
        <v>5</v>
      </c>
      <c r="I226" s="286">
        <f t="shared" si="17"/>
        <v>0.125</v>
      </c>
    </row>
    <row r="227" spans="2:9" x14ac:dyDescent="0.2">
      <c r="B227" s="580"/>
      <c r="C227" s="575" t="s">
        <v>117</v>
      </c>
      <c r="D227" s="581"/>
      <c r="E227" s="281">
        <v>112</v>
      </c>
      <c r="F227" s="281">
        <v>114</v>
      </c>
      <c r="H227" s="281">
        <f t="shared" si="16"/>
        <v>2</v>
      </c>
      <c r="I227" s="287">
        <f t="shared" si="17"/>
        <v>1.7857142857142856E-2</v>
      </c>
    </row>
    <row r="228" spans="2:9" x14ac:dyDescent="0.2">
      <c r="B228" s="580"/>
      <c r="C228" s="573" t="s">
        <v>108</v>
      </c>
      <c r="D228" s="270" t="s">
        <v>15</v>
      </c>
      <c r="E228" s="280">
        <v>213</v>
      </c>
      <c r="F228" s="280">
        <v>208</v>
      </c>
      <c r="H228" s="280">
        <f t="shared" si="16"/>
        <v>-5</v>
      </c>
      <c r="I228" s="286">
        <f t="shared" si="17"/>
        <v>-2.3474178403755867E-2</v>
      </c>
    </row>
    <row r="229" spans="2:9" x14ac:dyDescent="0.2">
      <c r="B229" s="580"/>
      <c r="C229" s="580"/>
      <c r="D229" s="270" t="s">
        <v>550</v>
      </c>
      <c r="E229" s="280">
        <v>274</v>
      </c>
      <c r="F229" s="280">
        <v>329</v>
      </c>
      <c r="H229" s="280">
        <f t="shared" si="16"/>
        <v>55</v>
      </c>
      <c r="I229" s="286">
        <f t="shared" si="17"/>
        <v>0.20072992700729927</v>
      </c>
    </row>
    <row r="230" spans="2:9" x14ac:dyDescent="0.2">
      <c r="B230" s="580"/>
      <c r="C230" s="580"/>
      <c r="D230" s="270" t="s">
        <v>6</v>
      </c>
      <c r="E230" s="280">
        <v>357</v>
      </c>
      <c r="F230" s="280">
        <v>357</v>
      </c>
      <c r="H230" s="280">
        <f t="shared" si="16"/>
        <v>0</v>
      </c>
      <c r="I230" s="286">
        <f t="shared" si="17"/>
        <v>0</v>
      </c>
    </row>
    <row r="231" spans="2:9" x14ac:dyDescent="0.2">
      <c r="B231" s="580"/>
      <c r="C231" s="575" t="s">
        <v>118</v>
      </c>
      <c r="D231" s="581"/>
      <c r="E231" s="281">
        <v>844</v>
      </c>
      <c r="F231" s="281">
        <v>894</v>
      </c>
      <c r="H231" s="281">
        <f t="shared" si="16"/>
        <v>50</v>
      </c>
      <c r="I231" s="287">
        <f t="shared" si="17"/>
        <v>5.9241706161137442E-2</v>
      </c>
    </row>
    <row r="232" spans="2:9" x14ac:dyDescent="0.2">
      <c r="B232" s="580"/>
      <c r="C232" s="269" t="s">
        <v>40</v>
      </c>
      <c r="D232" s="270" t="s">
        <v>551</v>
      </c>
      <c r="E232" s="280">
        <v>76</v>
      </c>
      <c r="F232" s="280">
        <v>64</v>
      </c>
      <c r="H232" s="280">
        <f t="shared" si="16"/>
        <v>-12</v>
      </c>
      <c r="I232" s="286">
        <f t="shared" si="17"/>
        <v>-0.15789473684210525</v>
      </c>
    </row>
    <row r="233" spans="2:9" x14ac:dyDescent="0.2">
      <c r="B233" s="580"/>
      <c r="C233" s="575" t="s">
        <v>102</v>
      </c>
      <c r="D233" s="581"/>
      <c r="E233" s="281">
        <v>76</v>
      </c>
      <c r="F233" s="281">
        <v>64</v>
      </c>
      <c r="H233" s="281">
        <f t="shared" si="16"/>
        <v>-12</v>
      </c>
      <c r="I233" s="287">
        <f t="shared" si="17"/>
        <v>-0.15789473684210525</v>
      </c>
    </row>
    <row r="234" spans="2:9" x14ac:dyDescent="0.2">
      <c r="B234" s="571" t="s">
        <v>296</v>
      </c>
      <c r="C234" s="582"/>
      <c r="D234" s="582"/>
      <c r="E234" s="282">
        <v>1166</v>
      </c>
      <c r="F234" s="282">
        <v>1203</v>
      </c>
      <c r="H234" s="282">
        <f t="shared" si="16"/>
        <v>37</v>
      </c>
      <c r="I234" s="288">
        <f t="shared" si="17"/>
        <v>3.1732418524871353E-2</v>
      </c>
    </row>
    <row r="235" spans="2:9" x14ac:dyDescent="0.2">
      <c r="B235" s="573" t="s">
        <v>279</v>
      </c>
      <c r="C235" s="573" t="s">
        <v>110</v>
      </c>
      <c r="D235" s="270" t="s">
        <v>138</v>
      </c>
      <c r="E235" s="280">
        <v>701</v>
      </c>
      <c r="F235" s="280">
        <v>744</v>
      </c>
      <c r="H235" s="280">
        <f t="shared" si="16"/>
        <v>43</v>
      </c>
      <c r="I235" s="286">
        <f t="shared" si="17"/>
        <v>6.1340941512125532E-2</v>
      </c>
    </row>
    <row r="236" spans="2:9" x14ac:dyDescent="0.2">
      <c r="B236" s="580"/>
      <c r="C236" s="580"/>
      <c r="D236" s="270" t="s">
        <v>139</v>
      </c>
      <c r="E236" s="280">
        <v>1377</v>
      </c>
      <c r="F236" s="280">
        <v>1503</v>
      </c>
      <c r="H236" s="280">
        <f t="shared" si="16"/>
        <v>126</v>
      </c>
      <c r="I236" s="286">
        <f t="shared" si="17"/>
        <v>9.1503267973856203E-2</v>
      </c>
    </row>
    <row r="237" spans="2:9" x14ac:dyDescent="0.2">
      <c r="B237" s="580"/>
      <c r="C237" s="575" t="s">
        <v>116</v>
      </c>
      <c r="D237" s="581"/>
      <c r="E237" s="281">
        <v>2078</v>
      </c>
      <c r="F237" s="281">
        <v>2247</v>
      </c>
      <c r="H237" s="281">
        <f t="shared" si="16"/>
        <v>169</v>
      </c>
      <c r="I237" s="287">
        <f t="shared" si="17"/>
        <v>8.1328200192492775E-2</v>
      </c>
    </row>
    <row r="238" spans="2:9" ht="33.75" x14ac:dyDescent="0.2">
      <c r="B238" s="580"/>
      <c r="C238" s="573" t="s">
        <v>109</v>
      </c>
      <c r="D238" s="270" t="s">
        <v>12</v>
      </c>
      <c r="E238" s="280">
        <v>1066</v>
      </c>
      <c r="F238" s="280">
        <v>979</v>
      </c>
      <c r="H238" s="280">
        <f t="shared" si="16"/>
        <v>-87</v>
      </c>
      <c r="I238" s="286">
        <f t="shared" si="17"/>
        <v>-8.1613508442776733E-2</v>
      </c>
    </row>
    <row r="239" spans="2:9" x14ac:dyDescent="0.2">
      <c r="B239" s="580"/>
      <c r="C239" s="580"/>
      <c r="D239" s="270" t="s">
        <v>10</v>
      </c>
      <c r="E239" s="280">
        <v>1021</v>
      </c>
      <c r="F239" s="280">
        <v>1054</v>
      </c>
      <c r="H239" s="280">
        <f t="shared" si="16"/>
        <v>33</v>
      </c>
      <c r="I239" s="286">
        <f t="shared" si="17"/>
        <v>3.2321253672869733E-2</v>
      </c>
    </row>
    <row r="240" spans="2:9" x14ac:dyDescent="0.2">
      <c r="B240" s="580"/>
      <c r="C240" s="580"/>
      <c r="D240" s="270" t="s">
        <v>172</v>
      </c>
      <c r="E240" s="280">
        <v>661</v>
      </c>
      <c r="F240" s="280">
        <v>711</v>
      </c>
      <c r="H240" s="280">
        <f t="shared" si="16"/>
        <v>50</v>
      </c>
      <c r="I240" s="286">
        <f t="shared" si="17"/>
        <v>7.564296520423601E-2</v>
      </c>
    </row>
    <row r="241" spans="2:9" x14ac:dyDescent="0.2">
      <c r="B241" s="580"/>
      <c r="C241" s="575" t="s">
        <v>117</v>
      </c>
      <c r="D241" s="581"/>
      <c r="E241" s="281">
        <v>2748</v>
      </c>
      <c r="F241" s="281">
        <v>2744</v>
      </c>
      <c r="H241" s="281">
        <f t="shared" si="16"/>
        <v>-4</v>
      </c>
      <c r="I241" s="287">
        <f t="shared" si="17"/>
        <v>-1.455604075691412E-3</v>
      </c>
    </row>
    <row r="242" spans="2:9" x14ac:dyDescent="0.2">
      <c r="B242" s="580"/>
      <c r="C242" s="573" t="s">
        <v>108</v>
      </c>
      <c r="D242" s="270" t="s">
        <v>15</v>
      </c>
      <c r="E242" s="280">
        <v>2018</v>
      </c>
      <c r="F242" s="280">
        <v>1994</v>
      </c>
      <c r="H242" s="280">
        <f t="shared" si="16"/>
        <v>-24</v>
      </c>
      <c r="I242" s="286">
        <f t="shared" si="17"/>
        <v>-1.1892963330029732E-2</v>
      </c>
    </row>
    <row r="243" spans="2:9" x14ac:dyDescent="0.2">
      <c r="B243" s="580"/>
      <c r="C243" s="580"/>
      <c r="D243" s="270" t="s">
        <v>550</v>
      </c>
      <c r="E243" s="280">
        <v>1194</v>
      </c>
      <c r="F243" s="280">
        <v>1264</v>
      </c>
      <c r="H243" s="280">
        <f t="shared" si="16"/>
        <v>70</v>
      </c>
      <c r="I243" s="286">
        <f t="shared" si="17"/>
        <v>5.8626465661641543E-2</v>
      </c>
    </row>
    <row r="244" spans="2:9" x14ac:dyDescent="0.2">
      <c r="B244" s="580"/>
      <c r="C244" s="580"/>
      <c r="D244" s="270" t="s">
        <v>6</v>
      </c>
      <c r="E244" s="280">
        <v>3014</v>
      </c>
      <c r="F244" s="280">
        <v>2994</v>
      </c>
      <c r="H244" s="280">
        <f t="shared" si="16"/>
        <v>-20</v>
      </c>
      <c r="I244" s="286">
        <f t="shared" si="17"/>
        <v>-6.6357000663570011E-3</v>
      </c>
    </row>
    <row r="245" spans="2:9" x14ac:dyDescent="0.2">
      <c r="B245" s="580"/>
      <c r="C245" s="575" t="s">
        <v>118</v>
      </c>
      <c r="D245" s="581"/>
      <c r="E245" s="281">
        <v>6226</v>
      </c>
      <c r="F245" s="281">
        <v>6252</v>
      </c>
      <c r="H245" s="281">
        <f t="shared" si="16"/>
        <v>26</v>
      </c>
      <c r="I245" s="287">
        <f t="shared" si="17"/>
        <v>4.1760359781561193E-3</v>
      </c>
    </row>
    <row r="246" spans="2:9" x14ac:dyDescent="0.2">
      <c r="B246" s="580"/>
      <c r="C246" s="573" t="s">
        <v>40</v>
      </c>
      <c r="D246" s="270" t="s">
        <v>551</v>
      </c>
      <c r="E246" s="280">
        <v>1177</v>
      </c>
      <c r="F246" s="280">
        <v>1125</v>
      </c>
      <c r="H246" s="280">
        <f t="shared" si="16"/>
        <v>-52</v>
      </c>
      <c r="I246" s="286">
        <f t="shared" si="17"/>
        <v>-4.4180118946474084E-2</v>
      </c>
    </row>
    <row r="247" spans="2:9" ht="22.5" x14ac:dyDescent="0.2">
      <c r="B247" s="580"/>
      <c r="C247" s="580"/>
      <c r="D247" s="270" t="s">
        <v>40</v>
      </c>
      <c r="E247" s="280">
        <v>22</v>
      </c>
      <c r="F247" s="280">
        <v>10</v>
      </c>
      <c r="H247" s="280">
        <f t="shared" si="16"/>
        <v>-12</v>
      </c>
      <c r="I247" s="286">
        <f t="shared" si="17"/>
        <v>-0.54545454545454541</v>
      </c>
    </row>
    <row r="248" spans="2:9" x14ac:dyDescent="0.2">
      <c r="B248" s="580"/>
      <c r="C248" s="575" t="s">
        <v>102</v>
      </c>
      <c r="D248" s="581"/>
      <c r="E248" s="281">
        <v>1199</v>
      </c>
      <c r="F248" s="281">
        <v>1135</v>
      </c>
      <c r="H248" s="281">
        <f t="shared" si="16"/>
        <v>-64</v>
      </c>
      <c r="I248" s="287">
        <f t="shared" si="17"/>
        <v>-5.3377814845704752E-2</v>
      </c>
    </row>
    <row r="249" spans="2:9" x14ac:dyDescent="0.2">
      <c r="B249" s="571" t="s">
        <v>297</v>
      </c>
      <c r="C249" s="582"/>
      <c r="D249" s="582"/>
      <c r="E249" s="282">
        <v>12251</v>
      </c>
      <c r="F249" s="282">
        <v>12378</v>
      </c>
      <c r="H249" s="282">
        <f t="shared" si="16"/>
        <v>127</v>
      </c>
      <c r="I249" s="288">
        <f t="shared" si="17"/>
        <v>1.0366500693820913E-2</v>
      </c>
    </row>
    <row r="250" spans="2:9" x14ac:dyDescent="0.2">
      <c r="B250" s="573" t="s">
        <v>280</v>
      </c>
      <c r="C250" s="573" t="s">
        <v>110</v>
      </c>
      <c r="D250" s="270" t="s">
        <v>138</v>
      </c>
      <c r="E250" s="280">
        <v>140</v>
      </c>
      <c r="F250" s="280">
        <v>129</v>
      </c>
      <c r="H250" s="280">
        <f t="shared" si="16"/>
        <v>-11</v>
      </c>
      <c r="I250" s="286">
        <f t="shared" si="17"/>
        <v>-7.857142857142857E-2</v>
      </c>
    </row>
    <row r="251" spans="2:9" x14ac:dyDescent="0.2">
      <c r="B251" s="580"/>
      <c r="C251" s="580"/>
      <c r="D251" s="270" t="s">
        <v>139</v>
      </c>
      <c r="E251" s="280">
        <v>232</v>
      </c>
      <c r="F251" s="280">
        <v>294</v>
      </c>
      <c r="H251" s="280">
        <f t="shared" si="16"/>
        <v>62</v>
      </c>
      <c r="I251" s="286">
        <f t="shared" si="17"/>
        <v>0.26724137931034481</v>
      </c>
    </row>
    <row r="252" spans="2:9" x14ac:dyDescent="0.2">
      <c r="B252" s="580"/>
      <c r="C252" s="575" t="s">
        <v>116</v>
      </c>
      <c r="D252" s="581"/>
      <c r="E252" s="281">
        <v>372</v>
      </c>
      <c r="F252" s="281">
        <v>423</v>
      </c>
      <c r="H252" s="281">
        <f t="shared" si="16"/>
        <v>51</v>
      </c>
      <c r="I252" s="287">
        <f t="shared" si="17"/>
        <v>0.13709677419354838</v>
      </c>
    </row>
    <row r="253" spans="2:9" ht="33.75" x14ac:dyDescent="0.2">
      <c r="B253" s="580"/>
      <c r="C253" s="573" t="s">
        <v>109</v>
      </c>
      <c r="D253" s="270" t="s">
        <v>12</v>
      </c>
      <c r="E253" s="280">
        <v>227</v>
      </c>
      <c r="F253" s="280">
        <v>232</v>
      </c>
      <c r="H253" s="280">
        <f t="shared" ref="H253:H316" si="18">F253-E253</f>
        <v>5</v>
      </c>
      <c r="I253" s="286">
        <f t="shared" ref="I253:I316" si="19">H253/E253</f>
        <v>2.2026431718061675E-2</v>
      </c>
    </row>
    <row r="254" spans="2:9" x14ac:dyDescent="0.2">
      <c r="B254" s="580"/>
      <c r="C254" s="580"/>
      <c r="D254" s="270" t="s">
        <v>10</v>
      </c>
      <c r="E254" s="280">
        <v>229</v>
      </c>
      <c r="F254" s="280">
        <v>244</v>
      </c>
      <c r="H254" s="280">
        <f t="shared" si="18"/>
        <v>15</v>
      </c>
      <c r="I254" s="286">
        <f t="shared" si="19"/>
        <v>6.5502183406113537E-2</v>
      </c>
    </row>
    <row r="255" spans="2:9" x14ac:dyDescent="0.2">
      <c r="B255" s="580"/>
      <c r="C255" s="580"/>
      <c r="D255" s="270" t="s">
        <v>172</v>
      </c>
      <c r="E255" s="280">
        <v>166</v>
      </c>
      <c r="F255" s="280">
        <v>160</v>
      </c>
      <c r="H255" s="280">
        <f t="shared" si="18"/>
        <v>-6</v>
      </c>
      <c r="I255" s="286">
        <f t="shared" si="19"/>
        <v>-3.614457831325301E-2</v>
      </c>
    </row>
    <row r="256" spans="2:9" x14ac:dyDescent="0.2">
      <c r="B256" s="580"/>
      <c r="C256" s="575" t="s">
        <v>117</v>
      </c>
      <c r="D256" s="581"/>
      <c r="E256" s="281">
        <v>622</v>
      </c>
      <c r="F256" s="281">
        <v>636</v>
      </c>
      <c r="H256" s="281">
        <f t="shared" si="18"/>
        <v>14</v>
      </c>
      <c r="I256" s="287">
        <f t="shared" si="19"/>
        <v>2.2508038585209004E-2</v>
      </c>
    </row>
    <row r="257" spans="2:9" x14ac:dyDescent="0.2">
      <c r="B257" s="580"/>
      <c r="C257" s="573" t="s">
        <v>108</v>
      </c>
      <c r="D257" s="270" t="s">
        <v>15</v>
      </c>
      <c r="E257" s="280">
        <v>454</v>
      </c>
      <c r="F257" s="280">
        <v>449</v>
      </c>
      <c r="H257" s="280">
        <f t="shared" si="18"/>
        <v>-5</v>
      </c>
      <c r="I257" s="286">
        <f t="shared" si="19"/>
        <v>-1.1013215859030838E-2</v>
      </c>
    </row>
    <row r="258" spans="2:9" x14ac:dyDescent="0.2">
      <c r="B258" s="580"/>
      <c r="C258" s="580"/>
      <c r="D258" s="270" t="s">
        <v>550</v>
      </c>
      <c r="E258" s="280">
        <v>350</v>
      </c>
      <c r="F258" s="280">
        <v>381</v>
      </c>
      <c r="H258" s="280">
        <f t="shared" si="18"/>
        <v>31</v>
      </c>
      <c r="I258" s="286">
        <f t="shared" si="19"/>
        <v>8.8571428571428565E-2</v>
      </c>
    </row>
    <row r="259" spans="2:9" x14ac:dyDescent="0.2">
      <c r="B259" s="580"/>
      <c r="C259" s="580"/>
      <c r="D259" s="270" t="s">
        <v>6</v>
      </c>
      <c r="E259" s="280">
        <v>812</v>
      </c>
      <c r="F259" s="280">
        <v>786</v>
      </c>
      <c r="H259" s="280">
        <f t="shared" si="18"/>
        <v>-26</v>
      </c>
      <c r="I259" s="286">
        <f t="shared" si="19"/>
        <v>-3.2019704433497539E-2</v>
      </c>
    </row>
    <row r="260" spans="2:9" x14ac:dyDescent="0.2">
      <c r="B260" s="580"/>
      <c r="C260" s="575" t="s">
        <v>118</v>
      </c>
      <c r="D260" s="581"/>
      <c r="E260" s="281">
        <v>1616</v>
      </c>
      <c r="F260" s="281">
        <v>1616</v>
      </c>
      <c r="H260" s="281">
        <f t="shared" si="18"/>
        <v>0</v>
      </c>
      <c r="I260" s="287">
        <f t="shared" si="19"/>
        <v>0</v>
      </c>
    </row>
    <row r="261" spans="2:9" x14ac:dyDescent="0.2">
      <c r="B261" s="580"/>
      <c r="C261" s="269" t="s">
        <v>40</v>
      </c>
      <c r="D261" s="270" t="s">
        <v>551</v>
      </c>
      <c r="E261" s="280">
        <v>340</v>
      </c>
      <c r="F261" s="280">
        <v>308</v>
      </c>
      <c r="H261" s="280">
        <f t="shared" si="18"/>
        <v>-32</v>
      </c>
      <c r="I261" s="286">
        <f t="shared" si="19"/>
        <v>-9.4117647058823528E-2</v>
      </c>
    </row>
    <row r="262" spans="2:9" x14ac:dyDescent="0.2">
      <c r="B262" s="580"/>
      <c r="C262" s="575" t="s">
        <v>102</v>
      </c>
      <c r="D262" s="581"/>
      <c r="E262" s="281">
        <v>340</v>
      </c>
      <c r="F262" s="281">
        <v>308</v>
      </c>
      <c r="H262" s="281">
        <f t="shared" si="18"/>
        <v>-32</v>
      </c>
      <c r="I262" s="287">
        <f t="shared" si="19"/>
        <v>-9.4117647058823528E-2</v>
      </c>
    </row>
    <row r="263" spans="2:9" x14ac:dyDescent="0.2">
      <c r="B263" s="571" t="s">
        <v>298</v>
      </c>
      <c r="C263" s="582"/>
      <c r="D263" s="582"/>
      <c r="E263" s="282">
        <v>2950</v>
      </c>
      <c r="F263" s="282">
        <v>2983</v>
      </c>
      <c r="H263" s="282">
        <f t="shared" si="18"/>
        <v>33</v>
      </c>
      <c r="I263" s="288">
        <f t="shared" si="19"/>
        <v>1.1186440677966102E-2</v>
      </c>
    </row>
    <row r="264" spans="2:9" x14ac:dyDescent="0.2">
      <c r="B264" s="573" t="s">
        <v>281</v>
      </c>
      <c r="C264" s="573" t="s">
        <v>110</v>
      </c>
      <c r="D264" s="270" t="s">
        <v>138</v>
      </c>
      <c r="E264" s="280">
        <v>61</v>
      </c>
      <c r="F264" s="280">
        <v>71</v>
      </c>
      <c r="H264" s="280">
        <f t="shared" si="18"/>
        <v>10</v>
      </c>
      <c r="I264" s="286">
        <f t="shared" si="19"/>
        <v>0.16393442622950818</v>
      </c>
    </row>
    <row r="265" spans="2:9" x14ac:dyDescent="0.2">
      <c r="B265" s="580"/>
      <c r="C265" s="580"/>
      <c r="D265" s="270" t="s">
        <v>139</v>
      </c>
      <c r="E265" s="280">
        <v>148</v>
      </c>
      <c r="F265" s="280">
        <v>114</v>
      </c>
      <c r="H265" s="280">
        <f t="shared" si="18"/>
        <v>-34</v>
      </c>
      <c r="I265" s="286">
        <f t="shared" si="19"/>
        <v>-0.22972972972972974</v>
      </c>
    </row>
    <row r="266" spans="2:9" x14ac:dyDescent="0.2">
      <c r="B266" s="580"/>
      <c r="C266" s="575" t="s">
        <v>116</v>
      </c>
      <c r="D266" s="581"/>
      <c r="E266" s="281">
        <v>209</v>
      </c>
      <c r="F266" s="281">
        <v>185</v>
      </c>
      <c r="H266" s="281">
        <f t="shared" si="18"/>
        <v>-24</v>
      </c>
      <c r="I266" s="287">
        <f t="shared" si="19"/>
        <v>-0.11483253588516747</v>
      </c>
    </row>
    <row r="267" spans="2:9" ht="33.75" x14ac:dyDescent="0.2">
      <c r="B267" s="580"/>
      <c r="C267" s="573" t="s">
        <v>109</v>
      </c>
      <c r="D267" s="270" t="s">
        <v>12</v>
      </c>
      <c r="E267" s="280">
        <v>34</v>
      </c>
      <c r="F267" s="280">
        <v>17</v>
      </c>
      <c r="H267" s="280">
        <f t="shared" si="18"/>
        <v>-17</v>
      </c>
      <c r="I267" s="286">
        <f t="shared" si="19"/>
        <v>-0.5</v>
      </c>
    </row>
    <row r="268" spans="2:9" x14ac:dyDescent="0.2">
      <c r="B268" s="580"/>
      <c r="C268" s="580"/>
      <c r="D268" s="270" t="s">
        <v>10</v>
      </c>
      <c r="E268" s="280">
        <v>30</v>
      </c>
      <c r="F268" s="280">
        <v>51</v>
      </c>
      <c r="H268" s="280">
        <f t="shared" si="18"/>
        <v>21</v>
      </c>
      <c r="I268" s="286">
        <f t="shared" si="19"/>
        <v>0.7</v>
      </c>
    </row>
    <row r="269" spans="2:9" x14ac:dyDescent="0.2">
      <c r="B269" s="580"/>
      <c r="C269" s="575" t="s">
        <v>117</v>
      </c>
      <c r="D269" s="581"/>
      <c r="E269" s="281">
        <v>64</v>
      </c>
      <c r="F269" s="281">
        <v>68</v>
      </c>
      <c r="H269" s="281">
        <f t="shared" si="18"/>
        <v>4</v>
      </c>
      <c r="I269" s="287">
        <f t="shared" si="19"/>
        <v>6.25E-2</v>
      </c>
    </row>
    <row r="270" spans="2:9" x14ac:dyDescent="0.2">
      <c r="B270" s="580"/>
      <c r="C270" s="573" t="s">
        <v>108</v>
      </c>
      <c r="D270" s="270" t="s">
        <v>15</v>
      </c>
      <c r="E270" s="280">
        <v>270</v>
      </c>
      <c r="F270" s="280">
        <v>255</v>
      </c>
      <c r="H270" s="280">
        <f t="shared" si="18"/>
        <v>-15</v>
      </c>
      <c r="I270" s="286">
        <f t="shared" si="19"/>
        <v>-5.5555555555555552E-2</v>
      </c>
    </row>
    <row r="271" spans="2:9" x14ac:dyDescent="0.2">
      <c r="B271" s="580"/>
      <c r="C271" s="580"/>
      <c r="D271" s="270" t="s">
        <v>550</v>
      </c>
      <c r="E271" s="280">
        <v>268</v>
      </c>
      <c r="F271" s="280">
        <v>258</v>
      </c>
      <c r="H271" s="280">
        <f t="shared" si="18"/>
        <v>-10</v>
      </c>
      <c r="I271" s="286">
        <f t="shared" si="19"/>
        <v>-3.7313432835820892E-2</v>
      </c>
    </row>
    <row r="272" spans="2:9" x14ac:dyDescent="0.2">
      <c r="B272" s="580"/>
      <c r="C272" s="580"/>
      <c r="D272" s="270" t="s">
        <v>6</v>
      </c>
      <c r="E272" s="280">
        <v>423</v>
      </c>
      <c r="F272" s="280">
        <v>437</v>
      </c>
      <c r="H272" s="280">
        <f t="shared" si="18"/>
        <v>14</v>
      </c>
      <c r="I272" s="286">
        <f t="shared" si="19"/>
        <v>3.309692671394799E-2</v>
      </c>
    </row>
    <row r="273" spans="2:9" x14ac:dyDescent="0.2">
      <c r="B273" s="580"/>
      <c r="C273" s="575" t="s">
        <v>118</v>
      </c>
      <c r="D273" s="581"/>
      <c r="E273" s="281">
        <v>961</v>
      </c>
      <c r="F273" s="281">
        <v>950</v>
      </c>
      <c r="H273" s="281">
        <f t="shared" si="18"/>
        <v>-11</v>
      </c>
      <c r="I273" s="287">
        <f t="shared" si="19"/>
        <v>-1.1446409989594173E-2</v>
      </c>
    </row>
    <row r="274" spans="2:9" x14ac:dyDescent="0.2">
      <c r="B274" s="580"/>
      <c r="C274" s="269" t="s">
        <v>40</v>
      </c>
      <c r="D274" s="270" t="s">
        <v>551</v>
      </c>
      <c r="E274" s="280">
        <v>158</v>
      </c>
      <c r="F274" s="280">
        <v>166</v>
      </c>
      <c r="H274" s="280">
        <f t="shared" si="18"/>
        <v>8</v>
      </c>
      <c r="I274" s="286">
        <f t="shared" si="19"/>
        <v>5.0632911392405063E-2</v>
      </c>
    </row>
    <row r="275" spans="2:9" x14ac:dyDescent="0.2">
      <c r="B275" s="580"/>
      <c r="C275" s="575" t="s">
        <v>102</v>
      </c>
      <c r="D275" s="581"/>
      <c r="E275" s="281">
        <v>158</v>
      </c>
      <c r="F275" s="281">
        <v>166</v>
      </c>
      <c r="H275" s="281">
        <f t="shared" si="18"/>
        <v>8</v>
      </c>
      <c r="I275" s="287">
        <f t="shared" si="19"/>
        <v>5.0632911392405063E-2</v>
      </c>
    </row>
    <row r="276" spans="2:9" x14ac:dyDescent="0.2">
      <c r="B276" s="571" t="s">
        <v>299</v>
      </c>
      <c r="C276" s="582"/>
      <c r="D276" s="582"/>
      <c r="E276" s="282">
        <v>1392</v>
      </c>
      <c r="F276" s="282">
        <v>1369</v>
      </c>
      <c r="H276" s="282">
        <f t="shared" si="18"/>
        <v>-23</v>
      </c>
      <c r="I276" s="288">
        <f t="shared" si="19"/>
        <v>-1.6522988505747127E-2</v>
      </c>
    </row>
    <row r="277" spans="2:9" x14ac:dyDescent="0.2">
      <c r="B277" s="573" t="s">
        <v>282</v>
      </c>
      <c r="C277" s="573" t="s">
        <v>110</v>
      </c>
      <c r="D277" s="270" t="s">
        <v>138</v>
      </c>
      <c r="E277" s="280">
        <v>25</v>
      </c>
      <c r="F277" s="280">
        <v>9</v>
      </c>
      <c r="H277" s="280">
        <f t="shared" si="18"/>
        <v>-16</v>
      </c>
      <c r="I277" s="286">
        <f t="shared" si="19"/>
        <v>-0.64</v>
      </c>
    </row>
    <row r="278" spans="2:9" x14ac:dyDescent="0.2">
      <c r="B278" s="580"/>
      <c r="C278" s="580"/>
      <c r="D278" s="270" t="s">
        <v>139</v>
      </c>
      <c r="E278" s="280">
        <v>51</v>
      </c>
      <c r="F278" s="280">
        <v>47</v>
      </c>
      <c r="H278" s="280">
        <f t="shared" si="18"/>
        <v>-4</v>
      </c>
      <c r="I278" s="286">
        <f t="shared" si="19"/>
        <v>-7.8431372549019607E-2</v>
      </c>
    </row>
    <row r="279" spans="2:9" x14ac:dyDescent="0.2">
      <c r="B279" s="580"/>
      <c r="C279" s="575" t="s">
        <v>116</v>
      </c>
      <c r="D279" s="581"/>
      <c r="E279" s="281">
        <v>76</v>
      </c>
      <c r="F279" s="281">
        <v>56</v>
      </c>
      <c r="H279" s="281">
        <f t="shared" si="18"/>
        <v>-20</v>
      </c>
      <c r="I279" s="287">
        <f t="shared" si="19"/>
        <v>-0.26315789473684209</v>
      </c>
    </row>
    <row r="280" spans="2:9" ht="33.75" x14ac:dyDescent="0.2">
      <c r="B280" s="580"/>
      <c r="C280" s="573" t="s">
        <v>109</v>
      </c>
      <c r="D280" s="270" t="s">
        <v>12</v>
      </c>
      <c r="E280" s="280">
        <v>22</v>
      </c>
      <c r="F280" s="280">
        <v>14</v>
      </c>
      <c r="H280" s="280">
        <f t="shared" si="18"/>
        <v>-8</v>
      </c>
      <c r="I280" s="286">
        <f t="shared" si="19"/>
        <v>-0.36363636363636365</v>
      </c>
    </row>
    <row r="281" spans="2:9" x14ac:dyDescent="0.2">
      <c r="B281" s="580"/>
      <c r="C281" s="580"/>
      <c r="D281" s="270" t="s">
        <v>10</v>
      </c>
      <c r="E281" s="280">
        <v>15</v>
      </c>
      <c r="F281" s="280">
        <v>16</v>
      </c>
      <c r="H281" s="280">
        <f t="shared" si="18"/>
        <v>1</v>
      </c>
      <c r="I281" s="286">
        <f t="shared" si="19"/>
        <v>6.6666666666666666E-2</v>
      </c>
    </row>
    <row r="282" spans="2:9" x14ac:dyDescent="0.2">
      <c r="B282" s="580"/>
      <c r="C282" s="580"/>
      <c r="D282" s="270" t="s">
        <v>172</v>
      </c>
      <c r="E282" s="280">
        <v>14</v>
      </c>
      <c r="F282" s="280">
        <v>17</v>
      </c>
      <c r="H282" s="280">
        <f t="shared" si="18"/>
        <v>3</v>
      </c>
      <c r="I282" s="286">
        <f t="shared" si="19"/>
        <v>0.21428571428571427</v>
      </c>
    </row>
    <row r="283" spans="2:9" x14ac:dyDescent="0.2">
      <c r="B283" s="580"/>
      <c r="C283" s="575" t="s">
        <v>117</v>
      </c>
      <c r="D283" s="581"/>
      <c r="E283" s="281">
        <v>51</v>
      </c>
      <c r="F283" s="281">
        <v>47</v>
      </c>
      <c r="H283" s="281">
        <f t="shared" si="18"/>
        <v>-4</v>
      </c>
      <c r="I283" s="287">
        <f t="shared" si="19"/>
        <v>-7.8431372549019607E-2</v>
      </c>
    </row>
    <row r="284" spans="2:9" x14ac:dyDescent="0.2">
      <c r="B284" s="580"/>
      <c r="C284" s="573" t="s">
        <v>108</v>
      </c>
      <c r="D284" s="270" t="s">
        <v>15</v>
      </c>
      <c r="E284" s="280">
        <v>118</v>
      </c>
      <c r="F284" s="280">
        <v>140</v>
      </c>
      <c r="H284" s="280">
        <f t="shared" si="18"/>
        <v>22</v>
      </c>
      <c r="I284" s="286">
        <f t="shared" si="19"/>
        <v>0.1864406779661017</v>
      </c>
    </row>
    <row r="285" spans="2:9" x14ac:dyDescent="0.2">
      <c r="B285" s="580"/>
      <c r="C285" s="580"/>
      <c r="D285" s="270" t="s">
        <v>550</v>
      </c>
      <c r="E285" s="280">
        <v>45</v>
      </c>
      <c r="F285" s="280">
        <v>27</v>
      </c>
      <c r="H285" s="280">
        <f t="shared" si="18"/>
        <v>-18</v>
      </c>
      <c r="I285" s="286">
        <f t="shared" si="19"/>
        <v>-0.4</v>
      </c>
    </row>
    <row r="286" spans="2:9" x14ac:dyDescent="0.2">
      <c r="B286" s="580"/>
      <c r="C286" s="580"/>
      <c r="D286" s="270" t="s">
        <v>6</v>
      </c>
      <c r="E286" s="280">
        <v>195</v>
      </c>
      <c r="F286" s="280">
        <v>214</v>
      </c>
      <c r="H286" s="280">
        <f t="shared" si="18"/>
        <v>19</v>
      </c>
      <c r="I286" s="286">
        <f t="shared" si="19"/>
        <v>9.7435897435897437E-2</v>
      </c>
    </row>
    <row r="287" spans="2:9" x14ac:dyDescent="0.2">
      <c r="B287" s="580"/>
      <c r="C287" s="575" t="s">
        <v>118</v>
      </c>
      <c r="D287" s="581"/>
      <c r="E287" s="281">
        <v>358</v>
      </c>
      <c r="F287" s="281">
        <v>381</v>
      </c>
      <c r="H287" s="281">
        <f t="shared" si="18"/>
        <v>23</v>
      </c>
      <c r="I287" s="287">
        <f t="shared" si="19"/>
        <v>6.4245810055865923E-2</v>
      </c>
    </row>
    <row r="288" spans="2:9" x14ac:dyDescent="0.2">
      <c r="B288" s="580"/>
      <c r="C288" s="269" t="s">
        <v>40</v>
      </c>
      <c r="D288" s="270" t="s">
        <v>551</v>
      </c>
      <c r="E288" s="280">
        <v>56</v>
      </c>
      <c r="F288" s="280">
        <v>41</v>
      </c>
      <c r="H288" s="280">
        <f t="shared" si="18"/>
        <v>-15</v>
      </c>
      <c r="I288" s="286">
        <f t="shared" si="19"/>
        <v>-0.26785714285714285</v>
      </c>
    </row>
    <row r="289" spans="2:9" x14ac:dyDescent="0.2">
      <c r="B289" s="580"/>
      <c r="C289" s="575" t="s">
        <v>102</v>
      </c>
      <c r="D289" s="581"/>
      <c r="E289" s="281">
        <v>56</v>
      </c>
      <c r="F289" s="281">
        <v>41</v>
      </c>
      <c r="H289" s="281">
        <f t="shared" si="18"/>
        <v>-15</v>
      </c>
      <c r="I289" s="287">
        <f t="shared" si="19"/>
        <v>-0.26785714285714285</v>
      </c>
    </row>
    <row r="290" spans="2:9" x14ac:dyDescent="0.2">
      <c r="B290" s="571" t="s">
        <v>300</v>
      </c>
      <c r="C290" s="582"/>
      <c r="D290" s="582"/>
      <c r="E290" s="282">
        <v>541</v>
      </c>
      <c r="F290" s="282">
        <v>525</v>
      </c>
      <c r="H290" s="282">
        <f t="shared" si="18"/>
        <v>-16</v>
      </c>
      <c r="I290" s="288">
        <f t="shared" si="19"/>
        <v>-2.9574861367837338E-2</v>
      </c>
    </row>
    <row r="291" spans="2:9" x14ac:dyDescent="0.2">
      <c r="B291" s="573" t="s">
        <v>283</v>
      </c>
      <c r="C291" s="573" t="s">
        <v>110</v>
      </c>
      <c r="D291" s="270" t="s">
        <v>138</v>
      </c>
      <c r="E291" s="280">
        <v>106</v>
      </c>
      <c r="F291" s="280">
        <v>87</v>
      </c>
      <c r="H291" s="280">
        <f t="shared" si="18"/>
        <v>-19</v>
      </c>
      <c r="I291" s="286">
        <f t="shared" si="19"/>
        <v>-0.17924528301886791</v>
      </c>
    </row>
    <row r="292" spans="2:9" x14ac:dyDescent="0.2">
      <c r="B292" s="580"/>
      <c r="C292" s="580"/>
      <c r="D292" s="270" t="s">
        <v>139</v>
      </c>
      <c r="E292" s="280">
        <v>122</v>
      </c>
      <c r="F292" s="280">
        <v>111</v>
      </c>
      <c r="H292" s="280">
        <f t="shared" si="18"/>
        <v>-11</v>
      </c>
      <c r="I292" s="286">
        <f t="shared" si="19"/>
        <v>-9.0163934426229511E-2</v>
      </c>
    </row>
    <row r="293" spans="2:9" x14ac:dyDescent="0.2">
      <c r="B293" s="580"/>
      <c r="C293" s="575" t="s">
        <v>116</v>
      </c>
      <c r="D293" s="581"/>
      <c r="E293" s="281">
        <v>228</v>
      </c>
      <c r="F293" s="281">
        <v>198</v>
      </c>
      <c r="H293" s="281">
        <f t="shared" si="18"/>
        <v>-30</v>
      </c>
      <c r="I293" s="287">
        <f t="shared" si="19"/>
        <v>-0.13157894736842105</v>
      </c>
    </row>
    <row r="294" spans="2:9" ht="33.75" x14ac:dyDescent="0.2">
      <c r="B294" s="580"/>
      <c r="C294" s="573" t="s">
        <v>109</v>
      </c>
      <c r="D294" s="270" t="s">
        <v>12</v>
      </c>
      <c r="E294" s="280">
        <v>29</v>
      </c>
      <c r="F294" s="280">
        <v>28</v>
      </c>
      <c r="H294" s="280">
        <f t="shared" si="18"/>
        <v>-1</v>
      </c>
      <c r="I294" s="286">
        <f t="shared" si="19"/>
        <v>-3.4482758620689655E-2</v>
      </c>
    </row>
    <row r="295" spans="2:9" x14ac:dyDescent="0.2">
      <c r="B295" s="580"/>
      <c r="C295" s="580"/>
      <c r="D295" s="270" t="s">
        <v>10</v>
      </c>
      <c r="E295" s="280">
        <v>49</v>
      </c>
      <c r="F295" s="280">
        <v>46</v>
      </c>
      <c r="H295" s="280">
        <f t="shared" si="18"/>
        <v>-3</v>
      </c>
      <c r="I295" s="286">
        <f t="shared" si="19"/>
        <v>-6.1224489795918366E-2</v>
      </c>
    </row>
    <row r="296" spans="2:9" x14ac:dyDescent="0.2">
      <c r="B296" s="580"/>
      <c r="C296" s="575" t="s">
        <v>117</v>
      </c>
      <c r="D296" s="581"/>
      <c r="E296" s="281">
        <v>78</v>
      </c>
      <c r="F296" s="281">
        <v>74</v>
      </c>
      <c r="H296" s="281">
        <f t="shared" si="18"/>
        <v>-4</v>
      </c>
      <c r="I296" s="287">
        <f t="shared" si="19"/>
        <v>-5.128205128205128E-2</v>
      </c>
    </row>
    <row r="297" spans="2:9" x14ac:dyDescent="0.2">
      <c r="B297" s="580"/>
      <c r="C297" s="573" t="s">
        <v>108</v>
      </c>
      <c r="D297" s="270" t="s">
        <v>15</v>
      </c>
      <c r="E297" s="280">
        <v>62</v>
      </c>
      <c r="F297" s="280">
        <v>71</v>
      </c>
      <c r="H297" s="280">
        <f t="shared" si="18"/>
        <v>9</v>
      </c>
      <c r="I297" s="286">
        <f t="shared" si="19"/>
        <v>0.14516129032258066</v>
      </c>
    </row>
    <row r="298" spans="2:9" x14ac:dyDescent="0.2">
      <c r="B298" s="580"/>
      <c r="C298" s="580"/>
      <c r="D298" s="270" t="s">
        <v>550</v>
      </c>
      <c r="E298" s="280">
        <v>219</v>
      </c>
      <c r="F298" s="280">
        <v>206</v>
      </c>
      <c r="H298" s="280">
        <f t="shared" si="18"/>
        <v>-13</v>
      </c>
      <c r="I298" s="286">
        <f t="shared" si="19"/>
        <v>-5.9360730593607303E-2</v>
      </c>
    </row>
    <row r="299" spans="2:9" x14ac:dyDescent="0.2">
      <c r="B299" s="580"/>
      <c r="C299" s="580"/>
      <c r="D299" s="270" t="s">
        <v>6</v>
      </c>
      <c r="E299" s="280">
        <v>137</v>
      </c>
      <c r="F299" s="280">
        <v>145</v>
      </c>
      <c r="H299" s="280">
        <f t="shared" si="18"/>
        <v>8</v>
      </c>
      <c r="I299" s="286">
        <f t="shared" si="19"/>
        <v>5.8394160583941604E-2</v>
      </c>
    </row>
    <row r="300" spans="2:9" x14ac:dyDescent="0.2">
      <c r="B300" s="580"/>
      <c r="C300" s="575" t="s">
        <v>118</v>
      </c>
      <c r="D300" s="581"/>
      <c r="E300" s="281">
        <v>418</v>
      </c>
      <c r="F300" s="281">
        <v>422</v>
      </c>
      <c r="H300" s="281">
        <f t="shared" si="18"/>
        <v>4</v>
      </c>
      <c r="I300" s="287">
        <f t="shared" si="19"/>
        <v>9.5693779904306216E-3</v>
      </c>
    </row>
    <row r="301" spans="2:9" x14ac:dyDescent="0.2">
      <c r="B301" s="580"/>
      <c r="C301" s="269" t="s">
        <v>40</v>
      </c>
      <c r="D301" s="270" t="s">
        <v>551</v>
      </c>
      <c r="E301" s="280">
        <v>50</v>
      </c>
      <c r="F301" s="280">
        <v>55</v>
      </c>
      <c r="H301" s="280">
        <f t="shared" si="18"/>
        <v>5</v>
      </c>
      <c r="I301" s="286">
        <f t="shared" si="19"/>
        <v>0.1</v>
      </c>
    </row>
    <row r="302" spans="2:9" x14ac:dyDescent="0.2">
      <c r="B302" s="580"/>
      <c r="C302" s="575" t="s">
        <v>102</v>
      </c>
      <c r="D302" s="581"/>
      <c r="E302" s="281">
        <v>50</v>
      </c>
      <c r="F302" s="281">
        <v>55</v>
      </c>
      <c r="H302" s="281">
        <f t="shared" si="18"/>
        <v>5</v>
      </c>
      <c r="I302" s="287">
        <f t="shared" si="19"/>
        <v>0.1</v>
      </c>
    </row>
    <row r="303" spans="2:9" x14ac:dyDescent="0.2">
      <c r="B303" s="571" t="s">
        <v>301</v>
      </c>
      <c r="C303" s="582"/>
      <c r="D303" s="582"/>
      <c r="E303" s="282">
        <v>774</v>
      </c>
      <c r="F303" s="282">
        <v>749</v>
      </c>
      <c r="H303" s="282">
        <f t="shared" si="18"/>
        <v>-25</v>
      </c>
      <c r="I303" s="288">
        <f t="shared" si="19"/>
        <v>-3.2299741602067181E-2</v>
      </c>
    </row>
    <row r="304" spans="2:9" x14ac:dyDescent="0.2">
      <c r="B304" s="573" t="s">
        <v>284</v>
      </c>
      <c r="C304" s="573" t="s">
        <v>110</v>
      </c>
      <c r="D304" s="270" t="s">
        <v>138</v>
      </c>
      <c r="E304" s="280">
        <v>778</v>
      </c>
      <c r="F304" s="280">
        <v>832</v>
      </c>
      <c r="H304" s="280">
        <f t="shared" si="18"/>
        <v>54</v>
      </c>
      <c r="I304" s="286">
        <f t="shared" si="19"/>
        <v>6.9408740359897178E-2</v>
      </c>
    </row>
    <row r="305" spans="2:9" x14ac:dyDescent="0.2">
      <c r="B305" s="580"/>
      <c r="C305" s="580"/>
      <c r="D305" s="270" t="s">
        <v>139</v>
      </c>
      <c r="E305" s="280">
        <v>1392</v>
      </c>
      <c r="F305" s="280">
        <v>1439</v>
      </c>
      <c r="H305" s="280">
        <f t="shared" si="18"/>
        <v>47</v>
      </c>
      <c r="I305" s="286">
        <f t="shared" si="19"/>
        <v>3.3764367816091954E-2</v>
      </c>
    </row>
    <row r="306" spans="2:9" x14ac:dyDescent="0.2">
      <c r="B306" s="580"/>
      <c r="C306" s="575" t="s">
        <v>116</v>
      </c>
      <c r="D306" s="581"/>
      <c r="E306" s="281">
        <v>2170</v>
      </c>
      <c r="F306" s="281">
        <v>2271</v>
      </c>
      <c r="H306" s="281">
        <f t="shared" si="18"/>
        <v>101</v>
      </c>
      <c r="I306" s="287">
        <f t="shared" si="19"/>
        <v>4.6543778801843315E-2</v>
      </c>
    </row>
    <row r="307" spans="2:9" ht="33.75" x14ac:dyDescent="0.2">
      <c r="B307" s="580"/>
      <c r="C307" s="573" t="s">
        <v>109</v>
      </c>
      <c r="D307" s="270" t="s">
        <v>12</v>
      </c>
      <c r="E307" s="280">
        <v>434</v>
      </c>
      <c r="F307" s="280">
        <v>405</v>
      </c>
      <c r="H307" s="280">
        <f t="shared" si="18"/>
        <v>-29</v>
      </c>
      <c r="I307" s="286">
        <f t="shared" si="19"/>
        <v>-6.6820276497695855E-2</v>
      </c>
    </row>
    <row r="308" spans="2:9" x14ac:dyDescent="0.2">
      <c r="B308" s="580"/>
      <c r="C308" s="580"/>
      <c r="D308" s="270" t="s">
        <v>10</v>
      </c>
      <c r="E308" s="280">
        <v>639</v>
      </c>
      <c r="F308" s="280">
        <v>650</v>
      </c>
      <c r="H308" s="280">
        <f t="shared" si="18"/>
        <v>11</v>
      </c>
      <c r="I308" s="286">
        <f t="shared" si="19"/>
        <v>1.7214397496087636E-2</v>
      </c>
    </row>
    <row r="309" spans="2:9" x14ac:dyDescent="0.2">
      <c r="B309" s="580"/>
      <c r="C309" s="580"/>
      <c r="D309" s="270" t="s">
        <v>172</v>
      </c>
      <c r="E309" s="280">
        <v>136</v>
      </c>
      <c r="F309" s="280">
        <v>146</v>
      </c>
      <c r="H309" s="280">
        <f t="shared" si="18"/>
        <v>10</v>
      </c>
      <c r="I309" s="286">
        <f t="shared" si="19"/>
        <v>7.3529411764705885E-2</v>
      </c>
    </row>
    <row r="310" spans="2:9" x14ac:dyDescent="0.2">
      <c r="B310" s="580"/>
      <c r="C310" s="575" t="s">
        <v>117</v>
      </c>
      <c r="D310" s="581"/>
      <c r="E310" s="281">
        <v>1209</v>
      </c>
      <c r="F310" s="281">
        <v>1201</v>
      </c>
      <c r="H310" s="281">
        <f t="shared" si="18"/>
        <v>-8</v>
      </c>
      <c r="I310" s="287">
        <f t="shared" si="19"/>
        <v>-6.6170388751033912E-3</v>
      </c>
    </row>
    <row r="311" spans="2:9" x14ac:dyDescent="0.2">
      <c r="B311" s="580"/>
      <c r="C311" s="573" t="s">
        <v>108</v>
      </c>
      <c r="D311" s="270" t="s">
        <v>15</v>
      </c>
      <c r="E311" s="280">
        <v>1532</v>
      </c>
      <c r="F311" s="280">
        <v>1644</v>
      </c>
      <c r="H311" s="280">
        <f t="shared" si="18"/>
        <v>112</v>
      </c>
      <c r="I311" s="286">
        <f t="shared" si="19"/>
        <v>7.3107049608355096E-2</v>
      </c>
    </row>
    <row r="312" spans="2:9" x14ac:dyDescent="0.2">
      <c r="B312" s="580"/>
      <c r="C312" s="580"/>
      <c r="D312" s="270" t="s">
        <v>550</v>
      </c>
      <c r="E312" s="280">
        <v>743</v>
      </c>
      <c r="F312" s="280">
        <v>820</v>
      </c>
      <c r="H312" s="280">
        <f t="shared" si="18"/>
        <v>77</v>
      </c>
      <c r="I312" s="286">
        <f t="shared" si="19"/>
        <v>0.10363391655450875</v>
      </c>
    </row>
    <row r="313" spans="2:9" x14ac:dyDescent="0.2">
      <c r="B313" s="580"/>
      <c r="C313" s="580"/>
      <c r="D313" s="270" t="s">
        <v>6</v>
      </c>
      <c r="E313" s="280">
        <v>2560</v>
      </c>
      <c r="F313" s="280">
        <v>2517</v>
      </c>
      <c r="H313" s="280">
        <f t="shared" si="18"/>
        <v>-43</v>
      </c>
      <c r="I313" s="286">
        <f t="shared" si="19"/>
        <v>-1.6796874999999999E-2</v>
      </c>
    </row>
    <row r="314" spans="2:9" x14ac:dyDescent="0.2">
      <c r="B314" s="580"/>
      <c r="C314" s="575" t="s">
        <v>118</v>
      </c>
      <c r="D314" s="581"/>
      <c r="E314" s="281">
        <v>4835</v>
      </c>
      <c r="F314" s="281">
        <v>4981</v>
      </c>
      <c r="H314" s="281">
        <f t="shared" si="18"/>
        <v>146</v>
      </c>
      <c r="I314" s="287">
        <f t="shared" si="19"/>
        <v>3.0196483971044467E-2</v>
      </c>
    </row>
    <row r="315" spans="2:9" x14ac:dyDescent="0.2">
      <c r="B315" s="580"/>
      <c r="C315" s="269" t="s">
        <v>40</v>
      </c>
      <c r="D315" s="270" t="s">
        <v>551</v>
      </c>
      <c r="E315" s="280">
        <v>704</v>
      </c>
      <c r="F315" s="280">
        <v>661</v>
      </c>
      <c r="H315" s="280">
        <f t="shared" si="18"/>
        <v>-43</v>
      </c>
      <c r="I315" s="286">
        <f t="shared" si="19"/>
        <v>-6.1079545454545456E-2</v>
      </c>
    </row>
    <row r="316" spans="2:9" x14ac:dyDescent="0.2">
      <c r="B316" s="580"/>
      <c r="C316" s="575" t="s">
        <v>102</v>
      </c>
      <c r="D316" s="581"/>
      <c r="E316" s="281">
        <v>704</v>
      </c>
      <c r="F316" s="281">
        <v>661</v>
      </c>
      <c r="H316" s="281">
        <f t="shared" si="18"/>
        <v>-43</v>
      </c>
      <c r="I316" s="287">
        <f t="shared" si="19"/>
        <v>-6.1079545454545456E-2</v>
      </c>
    </row>
    <row r="317" spans="2:9" x14ac:dyDescent="0.2">
      <c r="B317" s="571" t="s">
        <v>302</v>
      </c>
      <c r="C317" s="582"/>
      <c r="D317" s="582"/>
      <c r="E317" s="282">
        <v>8918</v>
      </c>
      <c r="F317" s="282">
        <v>9114</v>
      </c>
      <c r="H317" s="282">
        <f t="shared" ref="H317:H380" si="20">F317-E317</f>
        <v>196</v>
      </c>
      <c r="I317" s="288">
        <f t="shared" ref="I317:I380" si="21">H317/E317</f>
        <v>2.197802197802198E-2</v>
      </c>
    </row>
    <row r="318" spans="2:9" x14ac:dyDescent="0.2">
      <c r="B318" s="573" t="s">
        <v>540</v>
      </c>
      <c r="C318" s="573" t="s">
        <v>110</v>
      </c>
      <c r="D318" s="270" t="s">
        <v>138</v>
      </c>
      <c r="E318" s="280">
        <v>11</v>
      </c>
      <c r="F318" s="280">
        <v>4</v>
      </c>
      <c r="H318" s="280">
        <f t="shared" si="20"/>
        <v>-7</v>
      </c>
      <c r="I318" s="286">
        <f t="shared" si="21"/>
        <v>-0.63636363636363635</v>
      </c>
    </row>
    <row r="319" spans="2:9" x14ac:dyDescent="0.2">
      <c r="B319" s="580"/>
      <c r="C319" s="580"/>
      <c r="D319" s="270" t="s">
        <v>139</v>
      </c>
      <c r="E319" s="280">
        <v>2</v>
      </c>
      <c r="F319" s="280">
        <v>0</v>
      </c>
      <c r="H319" s="280">
        <f t="shared" si="20"/>
        <v>-2</v>
      </c>
      <c r="I319" s="286">
        <f t="shared" si="21"/>
        <v>-1</v>
      </c>
    </row>
    <row r="320" spans="2:9" x14ac:dyDescent="0.2">
      <c r="B320" s="580"/>
      <c r="C320" s="575" t="s">
        <v>116</v>
      </c>
      <c r="D320" s="581"/>
      <c r="E320" s="281">
        <v>13</v>
      </c>
      <c r="F320" s="281">
        <v>4</v>
      </c>
      <c r="H320" s="281">
        <f t="shared" si="20"/>
        <v>-9</v>
      </c>
      <c r="I320" s="287">
        <f t="shared" si="21"/>
        <v>-0.69230769230769229</v>
      </c>
    </row>
    <row r="321" spans="2:9" ht="33.75" x14ac:dyDescent="0.2">
      <c r="B321" s="580"/>
      <c r="C321" s="573" t="s">
        <v>109</v>
      </c>
      <c r="D321" s="270" t="s">
        <v>12</v>
      </c>
      <c r="E321" s="280">
        <v>27</v>
      </c>
      <c r="F321" s="280">
        <v>16</v>
      </c>
      <c r="H321" s="280">
        <f t="shared" si="20"/>
        <v>-11</v>
      </c>
      <c r="I321" s="286">
        <f t="shared" si="21"/>
        <v>-0.40740740740740738</v>
      </c>
    </row>
    <row r="322" spans="2:9" x14ac:dyDescent="0.2">
      <c r="B322" s="580"/>
      <c r="C322" s="580"/>
      <c r="D322" s="270" t="s">
        <v>10</v>
      </c>
      <c r="E322" s="280">
        <v>31</v>
      </c>
      <c r="F322" s="280">
        <v>44</v>
      </c>
      <c r="H322" s="280">
        <f t="shared" si="20"/>
        <v>13</v>
      </c>
      <c r="I322" s="286">
        <f t="shared" si="21"/>
        <v>0.41935483870967744</v>
      </c>
    </row>
    <row r="323" spans="2:9" x14ac:dyDescent="0.2">
      <c r="B323" s="580"/>
      <c r="C323" s="575" t="s">
        <v>117</v>
      </c>
      <c r="D323" s="581"/>
      <c r="E323" s="281">
        <v>58</v>
      </c>
      <c r="F323" s="281">
        <v>60</v>
      </c>
      <c r="H323" s="281">
        <f t="shared" si="20"/>
        <v>2</v>
      </c>
      <c r="I323" s="287">
        <f t="shared" si="21"/>
        <v>3.4482758620689655E-2</v>
      </c>
    </row>
    <row r="324" spans="2:9" x14ac:dyDescent="0.2">
      <c r="B324" s="580"/>
      <c r="C324" s="573" t="s">
        <v>108</v>
      </c>
      <c r="D324" s="270" t="s">
        <v>15</v>
      </c>
      <c r="E324" s="280">
        <v>84</v>
      </c>
      <c r="F324" s="280">
        <v>100</v>
      </c>
      <c r="H324" s="280">
        <f t="shared" si="20"/>
        <v>16</v>
      </c>
      <c r="I324" s="286">
        <f t="shared" si="21"/>
        <v>0.19047619047619047</v>
      </c>
    </row>
    <row r="325" spans="2:9" x14ac:dyDescent="0.2">
      <c r="B325" s="580"/>
      <c r="C325" s="580"/>
      <c r="D325" s="270" t="s">
        <v>550</v>
      </c>
      <c r="E325" s="280">
        <v>58</v>
      </c>
      <c r="F325" s="280">
        <v>52</v>
      </c>
      <c r="H325" s="280">
        <f t="shared" si="20"/>
        <v>-6</v>
      </c>
      <c r="I325" s="286">
        <f t="shared" si="21"/>
        <v>-0.10344827586206896</v>
      </c>
    </row>
    <row r="326" spans="2:9" x14ac:dyDescent="0.2">
      <c r="B326" s="580"/>
      <c r="C326" s="580"/>
      <c r="D326" s="270" t="s">
        <v>6</v>
      </c>
      <c r="E326" s="280">
        <v>169</v>
      </c>
      <c r="F326" s="280">
        <v>184</v>
      </c>
      <c r="H326" s="280">
        <f t="shared" si="20"/>
        <v>15</v>
      </c>
      <c r="I326" s="286">
        <f t="shared" si="21"/>
        <v>8.8757396449704137E-2</v>
      </c>
    </row>
    <row r="327" spans="2:9" x14ac:dyDescent="0.2">
      <c r="B327" s="580"/>
      <c r="C327" s="575" t="s">
        <v>118</v>
      </c>
      <c r="D327" s="581"/>
      <c r="E327" s="281">
        <v>311</v>
      </c>
      <c r="F327" s="281">
        <v>336</v>
      </c>
      <c r="H327" s="281">
        <f t="shared" si="20"/>
        <v>25</v>
      </c>
      <c r="I327" s="287">
        <f t="shared" si="21"/>
        <v>8.0385852090032156E-2</v>
      </c>
    </row>
    <row r="328" spans="2:9" x14ac:dyDescent="0.2">
      <c r="B328" s="580"/>
      <c r="C328" s="269" t="s">
        <v>40</v>
      </c>
      <c r="D328" s="270" t="s">
        <v>551</v>
      </c>
      <c r="E328" s="280">
        <v>30</v>
      </c>
      <c r="F328" s="280">
        <v>36</v>
      </c>
      <c r="H328" s="280">
        <f t="shared" si="20"/>
        <v>6</v>
      </c>
      <c r="I328" s="286">
        <f t="shared" si="21"/>
        <v>0.2</v>
      </c>
    </row>
    <row r="329" spans="2:9" x14ac:dyDescent="0.2">
      <c r="B329" s="580"/>
      <c r="C329" s="575" t="s">
        <v>102</v>
      </c>
      <c r="D329" s="581"/>
      <c r="E329" s="281">
        <v>30</v>
      </c>
      <c r="F329" s="281">
        <v>36</v>
      </c>
      <c r="H329" s="281">
        <f t="shared" si="20"/>
        <v>6</v>
      </c>
      <c r="I329" s="287">
        <f t="shared" si="21"/>
        <v>0.2</v>
      </c>
    </row>
    <row r="330" spans="2:9" x14ac:dyDescent="0.2">
      <c r="B330" s="571" t="s">
        <v>543</v>
      </c>
      <c r="C330" s="582"/>
      <c r="D330" s="582"/>
      <c r="E330" s="282">
        <v>412</v>
      </c>
      <c r="F330" s="282">
        <v>436</v>
      </c>
      <c r="H330" s="282">
        <f t="shared" si="20"/>
        <v>24</v>
      </c>
      <c r="I330" s="288">
        <f t="shared" si="21"/>
        <v>5.8252427184466021E-2</v>
      </c>
    </row>
    <row r="331" spans="2:9" x14ac:dyDescent="0.2">
      <c r="B331" s="573" t="s">
        <v>285</v>
      </c>
      <c r="C331" s="573" t="s">
        <v>110</v>
      </c>
      <c r="D331" s="270" t="s">
        <v>138</v>
      </c>
      <c r="E331" s="280">
        <v>1199</v>
      </c>
      <c r="F331" s="280">
        <v>1282</v>
      </c>
      <c r="H331" s="280">
        <f t="shared" si="20"/>
        <v>83</v>
      </c>
      <c r="I331" s="286">
        <f t="shared" si="21"/>
        <v>6.9224353628023358E-2</v>
      </c>
    </row>
    <row r="332" spans="2:9" x14ac:dyDescent="0.2">
      <c r="B332" s="580"/>
      <c r="C332" s="580"/>
      <c r="D332" s="270" t="s">
        <v>139</v>
      </c>
      <c r="E332" s="280">
        <v>2654</v>
      </c>
      <c r="F332" s="280">
        <v>2763</v>
      </c>
      <c r="H332" s="280">
        <f t="shared" si="20"/>
        <v>109</v>
      </c>
      <c r="I332" s="286">
        <f t="shared" si="21"/>
        <v>4.1070082893745287E-2</v>
      </c>
    </row>
    <row r="333" spans="2:9" x14ac:dyDescent="0.2">
      <c r="B333" s="580"/>
      <c r="C333" s="575" t="s">
        <v>116</v>
      </c>
      <c r="D333" s="581"/>
      <c r="E333" s="281">
        <v>3853</v>
      </c>
      <c r="F333" s="281">
        <v>4045</v>
      </c>
      <c r="H333" s="281">
        <f t="shared" si="20"/>
        <v>192</v>
      </c>
      <c r="I333" s="287">
        <f t="shared" si="21"/>
        <v>4.9831300285491827E-2</v>
      </c>
    </row>
    <row r="334" spans="2:9" ht="33.75" x14ac:dyDescent="0.2">
      <c r="B334" s="580"/>
      <c r="C334" s="573" t="s">
        <v>109</v>
      </c>
      <c r="D334" s="270" t="s">
        <v>12</v>
      </c>
      <c r="E334" s="280">
        <v>982</v>
      </c>
      <c r="F334" s="280">
        <v>1076</v>
      </c>
      <c r="H334" s="280">
        <f t="shared" si="20"/>
        <v>94</v>
      </c>
      <c r="I334" s="286">
        <f t="shared" si="21"/>
        <v>9.5723014256619138E-2</v>
      </c>
    </row>
    <row r="335" spans="2:9" x14ac:dyDescent="0.2">
      <c r="B335" s="580"/>
      <c r="C335" s="580"/>
      <c r="D335" s="270" t="s">
        <v>10</v>
      </c>
      <c r="E335" s="280">
        <v>1215</v>
      </c>
      <c r="F335" s="280">
        <v>1174</v>
      </c>
      <c r="H335" s="280">
        <f t="shared" si="20"/>
        <v>-41</v>
      </c>
      <c r="I335" s="286">
        <f t="shared" si="21"/>
        <v>-3.3744855967078193E-2</v>
      </c>
    </row>
    <row r="336" spans="2:9" x14ac:dyDescent="0.2">
      <c r="B336" s="580"/>
      <c r="C336" s="580"/>
      <c r="D336" s="270" t="s">
        <v>172</v>
      </c>
      <c r="E336" s="280">
        <v>488</v>
      </c>
      <c r="F336" s="280">
        <v>499</v>
      </c>
      <c r="H336" s="280">
        <f t="shared" si="20"/>
        <v>11</v>
      </c>
      <c r="I336" s="286">
        <f t="shared" si="21"/>
        <v>2.2540983606557378E-2</v>
      </c>
    </row>
    <row r="337" spans="2:9" x14ac:dyDescent="0.2">
      <c r="B337" s="580"/>
      <c r="C337" s="575" t="s">
        <v>117</v>
      </c>
      <c r="D337" s="581"/>
      <c r="E337" s="281">
        <v>2685</v>
      </c>
      <c r="F337" s="281">
        <v>2749</v>
      </c>
      <c r="H337" s="281">
        <f t="shared" si="20"/>
        <v>64</v>
      </c>
      <c r="I337" s="287">
        <f t="shared" si="21"/>
        <v>2.3836126629422718E-2</v>
      </c>
    </row>
    <row r="338" spans="2:9" x14ac:dyDescent="0.2">
      <c r="B338" s="580"/>
      <c r="C338" s="573" t="s">
        <v>108</v>
      </c>
      <c r="D338" s="270" t="s">
        <v>15</v>
      </c>
      <c r="E338" s="280">
        <v>3414</v>
      </c>
      <c r="F338" s="280">
        <v>3482</v>
      </c>
      <c r="H338" s="280">
        <f t="shared" si="20"/>
        <v>68</v>
      </c>
      <c r="I338" s="286">
        <f t="shared" si="21"/>
        <v>1.9917984768599881E-2</v>
      </c>
    </row>
    <row r="339" spans="2:9" x14ac:dyDescent="0.2">
      <c r="B339" s="580"/>
      <c r="C339" s="580"/>
      <c r="D339" s="270" t="s">
        <v>550</v>
      </c>
      <c r="E339" s="280">
        <v>1282</v>
      </c>
      <c r="F339" s="280">
        <v>1368</v>
      </c>
      <c r="H339" s="280">
        <f t="shared" si="20"/>
        <v>86</v>
      </c>
      <c r="I339" s="286">
        <f t="shared" si="21"/>
        <v>6.7082683307332289E-2</v>
      </c>
    </row>
    <row r="340" spans="2:9" x14ac:dyDescent="0.2">
      <c r="B340" s="580"/>
      <c r="C340" s="580"/>
      <c r="D340" s="270" t="s">
        <v>6</v>
      </c>
      <c r="E340" s="280">
        <v>5618</v>
      </c>
      <c r="F340" s="280">
        <v>5679</v>
      </c>
      <c r="H340" s="280">
        <f t="shared" si="20"/>
        <v>61</v>
      </c>
      <c r="I340" s="286">
        <f t="shared" si="21"/>
        <v>1.0857956568173727E-2</v>
      </c>
    </row>
    <row r="341" spans="2:9" x14ac:dyDescent="0.2">
      <c r="B341" s="580"/>
      <c r="C341" s="575" t="s">
        <v>118</v>
      </c>
      <c r="D341" s="581"/>
      <c r="E341" s="281">
        <v>10314</v>
      </c>
      <c r="F341" s="281">
        <v>10529</v>
      </c>
      <c r="H341" s="281">
        <f t="shared" si="20"/>
        <v>215</v>
      </c>
      <c r="I341" s="287">
        <f t="shared" si="21"/>
        <v>2.0845452782625559E-2</v>
      </c>
    </row>
    <row r="342" spans="2:9" x14ac:dyDescent="0.2">
      <c r="B342" s="580"/>
      <c r="C342" s="573" t="s">
        <v>40</v>
      </c>
      <c r="D342" s="270" t="s">
        <v>551</v>
      </c>
      <c r="E342" s="280">
        <v>2441</v>
      </c>
      <c r="F342" s="280">
        <v>2410</v>
      </c>
      <c r="H342" s="280">
        <f t="shared" si="20"/>
        <v>-31</v>
      </c>
      <c r="I342" s="286">
        <f t="shared" si="21"/>
        <v>-1.2699713232281851E-2</v>
      </c>
    </row>
    <row r="343" spans="2:9" ht="22.5" x14ac:dyDescent="0.2">
      <c r="B343" s="580"/>
      <c r="C343" s="580"/>
      <c r="D343" s="270" t="s">
        <v>40</v>
      </c>
      <c r="E343" s="280">
        <v>27</v>
      </c>
      <c r="F343" s="280">
        <v>14</v>
      </c>
      <c r="H343" s="280">
        <f t="shared" si="20"/>
        <v>-13</v>
      </c>
      <c r="I343" s="286">
        <f t="shared" si="21"/>
        <v>-0.48148148148148145</v>
      </c>
    </row>
    <row r="344" spans="2:9" x14ac:dyDescent="0.2">
      <c r="B344" s="580"/>
      <c r="C344" s="575" t="s">
        <v>102</v>
      </c>
      <c r="D344" s="581"/>
      <c r="E344" s="281">
        <v>2468</v>
      </c>
      <c r="F344" s="281">
        <v>2424</v>
      </c>
      <c r="H344" s="281">
        <f t="shared" si="20"/>
        <v>-44</v>
      </c>
      <c r="I344" s="287">
        <f t="shared" si="21"/>
        <v>-1.7828200972447326E-2</v>
      </c>
    </row>
    <row r="345" spans="2:9" x14ac:dyDescent="0.2">
      <c r="B345" s="571" t="s">
        <v>303</v>
      </c>
      <c r="C345" s="582"/>
      <c r="D345" s="582"/>
      <c r="E345" s="282">
        <v>19320</v>
      </c>
      <c r="F345" s="282">
        <v>19747</v>
      </c>
      <c r="H345" s="282">
        <f t="shared" si="20"/>
        <v>427</v>
      </c>
      <c r="I345" s="288">
        <f t="shared" si="21"/>
        <v>2.2101449275362318E-2</v>
      </c>
    </row>
    <row r="346" spans="2:9" x14ac:dyDescent="0.2">
      <c r="B346" s="573" t="s">
        <v>286</v>
      </c>
      <c r="C346" s="573" t="s">
        <v>110</v>
      </c>
      <c r="D346" s="270" t="s">
        <v>138</v>
      </c>
      <c r="E346" s="280">
        <v>1028</v>
      </c>
      <c r="F346" s="280">
        <v>1072</v>
      </c>
      <c r="H346" s="280">
        <f t="shared" si="20"/>
        <v>44</v>
      </c>
      <c r="I346" s="286">
        <f t="shared" si="21"/>
        <v>4.2801556420233464E-2</v>
      </c>
    </row>
    <row r="347" spans="2:9" x14ac:dyDescent="0.2">
      <c r="B347" s="580"/>
      <c r="C347" s="580"/>
      <c r="D347" s="270" t="s">
        <v>139</v>
      </c>
      <c r="E347" s="280">
        <v>1780</v>
      </c>
      <c r="F347" s="280">
        <v>1810</v>
      </c>
      <c r="H347" s="280">
        <f t="shared" si="20"/>
        <v>30</v>
      </c>
      <c r="I347" s="286">
        <f t="shared" si="21"/>
        <v>1.6853932584269662E-2</v>
      </c>
    </row>
    <row r="348" spans="2:9" x14ac:dyDescent="0.2">
      <c r="B348" s="580"/>
      <c r="C348" s="575" t="s">
        <v>116</v>
      </c>
      <c r="D348" s="581"/>
      <c r="E348" s="281">
        <v>2808</v>
      </c>
      <c r="F348" s="281">
        <v>2882</v>
      </c>
      <c r="H348" s="281">
        <f t="shared" si="20"/>
        <v>74</v>
      </c>
      <c r="I348" s="287">
        <f t="shared" si="21"/>
        <v>2.6353276353276354E-2</v>
      </c>
    </row>
    <row r="349" spans="2:9" ht="33.75" x14ac:dyDescent="0.2">
      <c r="B349" s="580"/>
      <c r="C349" s="573" t="s">
        <v>109</v>
      </c>
      <c r="D349" s="270" t="s">
        <v>12</v>
      </c>
      <c r="E349" s="280">
        <v>1113</v>
      </c>
      <c r="F349" s="280">
        <v>1140</v>
      </c>
      <c r="H349" s="280">
        <f t="shared" si="20"/>
        <v>27</v>
      </c>
      <c r="I349" s="286">
        <f t="shared" si="21"/>
        <v>2.4258760107816711E-2</v>
      </c>
    </row>
    <row r="350" spans="2:9" x14ac:dyDescent="0.2">
      <c r="B350" s="580"/>
      <c r="C350" s="580"/>
      <c r="D350" s="270" t="s">
        <v>10</v>
      </c>
      <c r="E350" s="280">
        <v>1385</v>
      </c>
      <c r="F350" s="280">
        <v>1399</v>
      </c>
      <c r="H350" s="280">
        <f t="shared" si="20"/>
        <v>14</v>
      </c>
      <c r="I350" s="286">
        <f t="shared" si="21"/>
        <v>1.0108303249097473E-2</v>
      </c>
    </row>
    <row r="351" spans="2:9" x14ac:dyDescent="0.2">
      <c r="B351" s="580"/>
      <c r="C351" s="580"/>
      <c r="D351" s="270" t="s">
        <v>172</v>
      </c>
      <c r="E351" s="280">
        <v>602</v>
      </c>
      <c r="F351" s="280">
        <v>606</v>
      </c>
      <c r="H351" s="280">
        <f t="shared" si="20"/>
        <v>4</v>
      </c>
      <c r="I351" s="286">
        <f t="shared" si="21"/>
        <v>6.6445182724252493E-3</v>
      </c>
    </row>
    <row r="352" spans="2:9" x14ac:dyDescent="0.2">
      <c r="B352" s="580"/>
      <c r="C352" s="575" t="s">
        <v>117</v>
      </c>
      <c r="D352" s="581"/>
      <c r="E352" s="281">
        <v>3100</v>
      </c>
      <c r="F352" s="281">
        <v>3145</v>
      </c>
      <c r="H352" s="281">
        <f t="shared" si="20"/>
        <v>45</v>
      </c>
      <c r="I352" s="287">
        <f t="shared" si="21"/>
        <v>1.4516129032258065E-2</v>
      </c>
    </row>
    <row r="353" spans="2:9" x14ac:dyDescent="0.2">
      <c r="B353" s="580"/>
      <c r="C353" s="573" t="s">
        <v>108</v>
      </c>
      <c r="D353" s="270" t="s">
        <v>15</v>
      </c>
      <c r="E353" s="280">
        <v>2673</v>
      </c>
      <c r="F353" s="280">
        <v>2632</v>
      </c>
      <c r="H353" s="280">
        <f t="shared" si="20"/>
        <v>-41</v>
      </c>
      <c r="I353" s="286">
        <f t="shared" si="21"/>
        <v>-1.5338570894126449E-2</v>
      </c>
    </row>
    <row r="354" spans="2:9" x14ac:dyDescent="0.2">
      <c r="B354" s="580"/>
      <c r="C354" s="580"/>
      <c r="D354" s="270" t="s">
        <v>550</v>
      </c>
      <c r="E354" s="280">
        <v>1500</v>
      </c>
      <c r="F354" s="280">
        <v>1522</v>
      </c>
      <c r="H354" s="280">
        <f t="shared" si="20"/>
        <v>22</v>
      </c>
      <c r="I354" s="286">
        <f t="shared" si="21"/>
        <v>1.4666666666666666E-2</v>
      </c>
    </row>
    <row r="355" spans="2:9" x14ac:dyDescent="0.2">
      <c r="B355" s="580"/>
      <c r="C355" s="580"/>
      <c r="D355" s="270" t="s">
        <v>6</v>
      </c>
      <c r="E355" s="280">
        <v>4706</v>
      </c>
      <c r="F355" s="280">
        <v>4750</v>
      </c>
      <c r="H355" s="280">
        <f t="shared" si="20"/>
        <v>44</v>
      </c>
      <c r="I355" s="286">
        <f t="shared" si="21"/>
        <v>9.3497662558436039E-3</v>
      </c>
    </row>
    <row r="356" spans="2:9" x14ac:dyDescent="0.2">
      <c r="B356" s="580"/>
      <c r="C356" s="575" t="s">
        <v>118</v>
      </c>
      <c r="D356" s="581"/>
      <c r="E356" s="281">
        <v>8879</v>
      </c>
      <c r="F356" s="281">
        <v>8904</v>
      </c>
      <c r="H356" s="281">
        <f t="shared" si="20"/>
        <v>25</v>
      </c>
      <c r="I356" s="287">
        <f t="shared" si="21"/>
        <v>2.8156323910350266E-3</v>
      </c>
    </row>
    <row r="357" spans="2:9" x14ac:dyDescent="0.2">
      <c r="B357" s="580"/>
      <c r="C357" s="573" t="s">
        <v>40</v>
      </c>
      <c r="D357" s="270" t="s">
        <v>551</v>
      </c>
      <c r="E357" s="280">
        <v>1814</v>
      </c>
      <c r="F357" s="280">
        <v>1766</v>
      </c>
      <c r="H357" s="280">
        <f t="shared" si="20"/>
        <v>-48</v>
      </c>
      <c r="I357" s="286">
        <f t="shared" si="21"/>
        <v>-2.6460859977949284E-2</v>
      </c>
    </row>
    <row r="358" spans="2:9" ht="22.5" x14ac:dyDescent="0.2">
      <c r="B358" s="580"/>
      <c r="C358" s="580"/>
      <c r="D358" s="270" t="s">
        <v>40</v>
      </c>
      <c r="E358" s="280">
        <v>154</v>
      </c>
      <c r="F358" s="280">
        <v>106</v>
      </c>
      <c r="H358" s="280">
        <f t="shared" si="20"/>
        <v>-48</v>
      </c>
      <c r="I358" s="286">
        <f t="shared" si="21"/>
        <v>-0.31168831168831168</v>
      </c>
    </row>
    <row r="359" spans="2:9" x14ac:dyDescent="0.2">
      <c r="B359" s="580"/>
      <c r="C359" s="575" t="s">
        <v>102</v>
      </c>
      <c r="D359" s="581"/>
      <c r="E359" s="281">
        <v>1968</v>
      </c>
      <c r="F359" s="281">
        <v>1872</v>
      </c>
      <c r="H359" s="281">
        <f t="shared" si="20"/>
        <v>-96</v>
      </c>
      <c r="I359" s="287">
        <f t="shared" si="21"/>
        <v>-4.878048780487805E-2</v>
      </c>
    </row>
    <row r="360" spans="2:9" x14ac:dyDescent="0.2">
      <c r="B360" s="571" t="s">
        <v>304</v>
      </c>
      <c r="C360" s="582"/>
      <c r="D360" s="582"/>
      <c r="E360" s="282">
        <v>16755</v>
      </c>
      <c r="F360" s="282">
        <v>16803</v>
      </c>
      <c r="H360" s="282">
        <f t="shared" si="20"/>
        <v>48</v>
      </c>
      <c r="I360" s="288">
        <f t="shared" si="21"/>
        <v>2.8648164726947181E-3</v>
      </c>
    </row>
    <row r="361" spans="2:9" x14ac:dyDescent="0.2">
      <c r="B361" s="573" t="s">
        <v>287</v>
      </c>
      <c r="C361" s="573" t="s">
        <v>110</v>
      </c>
      <c r="D361" s="270" t="s">
        <v>138</v>
      </c>
      <c r="E361" s="280">
        <v>1450</v>
      </c>
      <c r="F361" s="280">
        <v>1459</v>
      </c>
      <c r="H361" s="280">
        <f t="shared" si="20"/>
        <v>9</v>
      </c>
      <c r="I361" s="286">
        <f t="shared" si="21"/>
        <v>6.2068965517241377E-3</v>
      </c>
    </row>
    <row r="362" spans="2:9" x14ac:dyDescent="0.2">
      <c r="B362" s="580"/>
      <c r="C362" s="580"/>
      <c r="D362" s="270" t="s">
        <v>139</v>
      </c>
      <c r="E362" s="280">
        <v>3229</v>
      </c>
      <c r="F362" s="280">
        <v>3322</v>
      </c>
      <c r="H362" s="280">
        <f t="shared" si="20"/>
        <v>93</v>
      </c>
      <c r="I362" s="286">
        <f t="shared" si="21"/>
        <v>2.8801486528336945E-2</v>
      </c>
    </row>
    <row r="363" spans="2:9" x14ac:dyDescent="0.2">
      <c r="B363" s="580"/>
      <c r="C363" s="575" t="s">
        <v>116</v>
      </c>
      <c r="D363" s="581"/>
      <c r="E363" s="281">
        <v>4679</v>
      </c>
      <c r="F363" s="281">
        <v>4781</v>
      </c>
      <c r="H363" s="281">
        <f t="shared" si="20"/>
        <v>102</v>
      </c>
      <c r="I363" s="287">
        <f t="shared" si="21"/>
        <v>2.1799529814062833E-2</v>
      </c>
    </row>
    <row r="364" spans="2:9" ht="33.75" x14ac:dyDescent="0.2">
      <c r="B364" s="580"/>
      <c r="C364" s="573" t="s">
        <v>109</v>
      </c>
      <c r="D364" s="270" t="s">
        <v>12</v>
      </c>
      <c r="E364" s="280">
        <v>711</v>
      </c>
      <c r="F364" s="280">
        <v>716</v>
      </c>
      <c r="H364" s="280">
        <f t="shared" si="20"/>
        <v>5</v>
      </c>
      <c r="I364" s="286">
        <f t="shared" si="21"/>
        <v>7.0323488045007029E-3</v>
      </c>
    </row>
    <row r="365" spans="2:9" x14ac:dyDescent="0.2">
      <c r="B365" s="580"/>
      <c r="C365" s="580"/>
      <c r="D365" s="270" t="s">
        <v>10</v>
      </c>
      <c r="E365" s="280">
        <v>730</v>
      </c>
      <c r="F365" s="280">
        <v>731</v>
      </c>
      <c r="H365" s="280">
        <f t="shared" si="20"/>
        <v>1</v>
      </c>
      <c r="I365" s="286">
        <f t="shared" si="21"/>
        <v>1.3698630136986301E-3</v>
      </c>
    </row>
    <row r="366" spans="2:9" x14ac:dyDescent="0.2">
      <c r="B366" s="580"/>
      <c r="C366" s="580"/>
      <c r="D366" s="270" t="s">
        <v>172</v>
      </c>
      <c r="E366" s="280">
        <v>242</v>
      </c>
      <c r="F366" s="280">
        <v>253</v>
      </c>
      <c r="H366" s="280">
        <f t="shared" si="20"/>
        <v>11</v>
      </c>
      <c r="I366" s="286">
        <f t="shared" si="21"/>
        <v>4.5454545454545456E-2</v>
      </c>
    </row>
    <row r="367" spans="2:9" x14ac:dyDescent="0.2">
      <c r="B367" s="580"/>
      <c r="C367" s="575" t="s">
        <v>117</v>
      </c>
      <c r="D367" s="581"/>
      <c r="E367" s="281">
        <v>1683</v>
      </c>
      <c r="F367" s="281">
        <v>1700</v>
      </c>
      <c r="H367" s="281">
        <f t="shared" si="20"/>
        <v>17</v>
      </c>
      <c r="I367" s="287">
        <f t="shared" si="21"/>
        <v>1.0101010101010102E-2</v>
      </c>
    </row>
    <row r="368" spans="2:9" x14ac:dyDescent="0.2">
      <c r="B368" s="580"/>
      <c r="C368" s="573" t="s">
        <v>108</v>
      </c>
      <c r="D368" s="270" t="s">
        <v>15</v>
      </c>
      <c r="E368" s="280">
        <v>2882</v>
      </c>
      <c r="F368" s="280">
        <v>3018</v>
      </c>
      <c r="H368" s="280">
        <f t="shared" si="20"/>
        <v>136</v>
      </c>
      <c r="I368" s="286">
        <f t="shared" si="21"/>
        <v>4.7189451769604443E-2</v>
      </c>
    </row>
    <row r="369" spans="2:9" x14ac:dyDescent="0.2">
      <c r="B369" s="580"/>
      <c r="C369" s="580"/>
      <c r="D369" s="270" t="s">
        <v>550</v>
      </c>
      <c r="E369" s="280">
        <v>1545</v>
      </c>
      <c r="F369" s="280">
        <v>1697</v>
      </c>
      <c r="H369" s="280">
        <f t="shared" si="20"/>
        <v>152</v>
      </c>
      <c r="I369" s="286">
        <f t="shared" si="21"/>
        <v>9.8381877022653719E-2</v>
      </c>
    </row>
    <row r="370" spans="2:9" x14ac:dyDescent="0.2">
      <c r="B370" s="580"/>
      <c r="C370" s="580"/>
      <c r="D370" s="270" t="s">
        <v>6</v>
      </c>
      <c r="E370" s="280">
        <v>4706</v>
      </c>
      <c r="F370" s="280">
        <v>4808</v>
      </c>
      <c r="H370" s="280">
        <f t="shared" si="20"/>
        <v>102</v>
      </c>
      <c r="I370" s="286">
        <f t="shared" si="21"/>
        <v>2.1674458138546536E-2</v>
      </c>
    </row>
    <row r="371" spans="2:9" x14ac:dyDescent="0.2">
      <c r="B371" s="580"/>
      <c r="C371" s="575" t="s">
        <v>118</v>
      </c>
      <c r="D371" s="581"/>
      <c r="E371" s="281">
        <v>9133</v>
      </c>
      <c r="F371" s="281">
        <v>9523</v>
      </c>
      <c r="H371" s="281">
        <f t="shared" si="20"/>
        <v>390</v>
      </c>
      <c r="I371" s="287">
        <f t="shared" si="21"/>
        <v>4.2702288404686303E-2</v>
      </c>
    </row>
    <row r="372" spans="2:9" x14ac:dyDescent="0.2">
      <c r="B372" s="580"/>
      <c r="C372" s="573" t="s">
        <v>40</v>
      </c>
      <c r="D372" s="270" t="s">
        <v>551</v>
      </c>
      <c r="E372" s="280">
        <v>1325</v>
      </c>
      <c r="F372" s="280">
        <v>1322</v>
      </c>
      <c r="H372" s="280">
        <f t="shared" si="20"/>
        <v>-3</v>
      </c>
      <c r="I372" s="286">
        <f t="shared" si="21"/>
        <v>-2.2641509433962265E-3</v>
      </c>
    </row>
    <row r="373" spans="2:9" ht="22.5" x14ac:dyDescent="0.2">
      <c r="B373" s="580"/>
      <c r="C373" s="580"/>
      <c r="D373" s="270" t="s">
        <v>40</v>
      </c>
      <c r="E373" s="280">
        <v>62</v>
      </c>
      <c r="F373" s="280">
        <v>69</v>
      </c>
      <c r="H373" s="280">
        <f t="shared" si="20"/>
        <v>7</v>
      </c>
      <c r="I373" s="286">
        <f t="shared" si="21"/>
        <v>0.11290322580645161</v>
      </c>
    </row>
    <row r="374" spans="2:9" x14ac:dyDescent="0.2">
      <c r="B374" s="580"/>
      <c r="C374" s="575" t="s">
        <v>102</v>
      </c>
      <c r="D374" s="581"/>
      <c r="E374" s="281">
        <v>1387</v>
      </c>
      <c r="F374" s="281">
        <v>1391</v>
      </c>
      <c r="H374" s="281">
        <f t="shared" si="20"/>
        <v>4</v>
      </c>
      <c r="I374" s="287">
        <f t="shared" si="21"/>
        <v>2.8839221341023791E-3</v>
      </c>
    </row>
    <row r="375" spans="2:9" x14ac:dyDescent="0.2">
      <c r="B375" s="571" t="s">
        <v>305</v>
      </c>
      <c r="C375" s="582"/>
      <c r="D375" s="582"/>
      <c r="E375" s="282">
        <v>16882</v>
      </c>
      <c r="F375" s="282">
        <v>17395</v>
      </c>
      <c r="H375" s="282">
        <f t="shared" si="20"/>
        <v>513</v>
      </c>
      <c r="I375" s="288">
        <f t="shared" si="21"/>
        <v>3.0387394858429097E-2</v>
      </c>
    </row>
    <row r="376" spans="2:9" x14ac:dyDescent="0.2">
      <c r="B376" s="573" t="s">
        <v>541</v>
      </c>
      <c r="C376" s="573" t="s">
        <v>110</v>
      </c>
      <c r="D376" s="270" t="s">
        <v>138</v>
      </c>
      <c r="E376" s="280">
        <v>74</v>
      </c>
      <c r="F376" s="280">
        <v>80</v>
      </c>
      <c r="H376" s="280">
        <f t="shared" si="20"/>
        <v>6</v>
      </c>
      <c r="I376" s="286">
        <f t="shared" si="21"/>
        <v>8.1081081081081086E-2</v>
      </c>
    </row>
    <row r="377" spans="2:9" x14ac:dyDescent="0.2">
      <c r="B377" s="580"/>
      <c r="C377" s="580"/>
      <c r="D377" s="270" t="s">
        <v>139</v>
      </c>
      <c r="E377" s="280">
        <v>118</v>
      </c>
      <c r="F377" s="280">
        <v>135</v>
      </c>
      <c r="H377" s="280">
        <f t="shared" si="20"/>
        <v>17</v>
      </c>
      <c r="I377" s="286">
        <f t="shared" si="21"/>
        <v>0.1440677966101695</v>
      </c>
    </row>
    <row r="378" spans="2:9" x14ac:dyDescent="0.2">
      <c r="B378" s="580"/>
      <c r="C378" s="575" t="s">
        <v>116</v>
      </c>
      <c r="D378" s="581"/>
      <c r="E378" s="281">
        <v>192</v>
      </c>
      <c r="F378" s="281">
        <v>215</v>
      </c>
      <c r="H378" s="281">
        <f t="shared" si="20"/>
        <v>23</v>
      </c>
      <c r="I378" s="287">
        <f t="shared" si="21"/>
        <v>0.11979166666666667</v>
      </c>
    </row>
    <row r="379" spans="2:9" ht="33.75" x14ac:dyDescent="0.2">
      <c r="B379" s="580"/>
      <c r="C379" s="573" t="s">
        <v>109</v>
      </c>
      <c r="D379" s="270" t="s">
        <v>12</v>
      </c>
      <c r="E379" s="280">
        <v>23</v>
      </c>
      <c r="F379" s="280">
        <v>17</v>
      </c>
      <c r="H379" s="280">
        <f t="shared" si="20"/>
        <v>-6</v>
      </c>
      <c r="I379" s="286">
        <f t="shared" si="21"/>
        <v>-0.2608695652173913</v>
      </c>
    </row>
    <row r="380" spans="2:9" x14ac:dyDescent="0.2">
      <c r="B380" s="580"/>
      <c r="C380" s="580"/>
      <c r="D380" s="270" t="s">
        <v>10</v>
      </c>
      <c r="E380" s="280">
        <v>28</v>
      </c>
      <c r="F380" s="280">
        <v>23</v>
      </c>
      <c r="H380" s="280">
        <f t="shared" si="20"/>
        <v>-5</v>
      </c>
      <c r="I380" s="286">
        <f t="shared" si="21"/>
        <v>-0.17857142857142858</v>
      </c>
    </row>
    <row r="381" spans="2:9" x14ac:dyDescent="0.2">
      <c r="B381" s="580"/>
      <c r="C381" s="575" t="s">
        <v>117</v>
      </c>
      <c r="D381" s="581"/>
      <c r="E381" s="281">
        <v>51</v>
      </c>
      <c r="F381" s="281">
        <v>40</v>
      </c>
      <c r="H381" s="281">
        <f t="shared" ref="H381:H408" si="22">F381-E381</f>
        <v>-11</v>
      </c>
      <c r="I381" s="287">
        <f t="shared" ref="I381:I408" si="23">H381/E381</f>
        <v>-0.21568627450980393</v>
      </c>
    </row>
    <row r="382" spans="2:9" x14ac:dyDescent="0.2">
      <c r="B382" s="580"/>
      <c r="C382" s="573" t="s">
        <v>108</v>
      </c>
      <c r="D382" s="270" t="s">
        <v>15</v>
      </c>
      <c r="E382" s="280">
        <v>85</v>
      </c>
      <c r="F382" s="280">
        <v>84</v>
      </c>
      <c r="H382" s="280">
        <f t="shared" si="22"/>
        <v>-1</v>
      </c>
      <c r="I382" s="286">
        <f t="shared" si="23"/>
        <v>-1.1764705882352941E-2</v>
      </c>
    </row>
    <row r="383" spans="2:9" x14ac:dyDescent="0.2">
      <c r="B383" s="580"/>
      <c r="C383" s="580"/>
      <c r="D383" s="270" t="s">
        <v>550</v>
      </c>
      <c r="E383" s="280">
        <v>263</v>
      </c>
      <c r="F383" s="280">
        <v>289</v>
      </c>
      <c r="H383" s="280">
        <f t="shared" si="22"/>
        <v>26</v>
      </c>
      <c r="I383" s="286">
        <f t="shared" si="23"/>
        <v>9.8859315589353611E-2</v>
      </c>
    </row>
    <row r="384" spans="2:9" x14ac:dyDescent="0.2">
      <c r="B384" s="580"/>
      <c r="C384" s="580"/>
      <c r="D384" s="270" t="s">
        <v>6</v>
      </c>
      <c r="E384" s="280">
        <v>168</v>
      </c>
      <c r="F384" s="280">
        <v>152</v>
      </c>
      <c r="H384" s="280">
        <f t="shared" si="22"/>
        <v>-16</v>
      </c>
      <c r="I384" s="286">
        <f t="shared" si="23"/>
        <v>-9.5238095238095233E-2</v>
      </c>
    </row>
    <row r="385" spans="2:9" x14ac:dyDescent="0.2">
      <c r="B385" s="580"/>
      <c r="C385" s="575" t="s">
        <v>118</v>
      </c>
      <c r="D385" s="581"/>
      <c r="E385" s="281">
        <v>516</v>
      </c>
      <c r="F385" s="281">
        <v>525</v>
      </c>
      <c r="H385" s="281">
        <f t="shared" si="22"/>
        <v>9</v>
      </c>
      <c r="I385" s="287">
        <f t="shared" si="23"/>
        <v>1.7441860465116279E-2</v>
      </c>
    </row>
    <row r="386" spans="2:9" x14ac:dyDescent="0.2">
      <c r="B386" s="580"/>
      <c r="C386" s="269" t="s">
        <v>40</v>
      </c>
      <c r="D386" s="270" t="s">
        <v>551</v>
      </c>
      <c r="E386" s="280">
        <v>29</v>
      </c>
      <c r="F386" s="280">
        <v>35</v>
      </c>
      <c r="H386" s="280">
        <f t="shared" si="22"/>
        <v>6</v>
      </c>
      <c r="I386" s="286">
        <f t="shared" si="23"/>
        <v>0.20689655172413793</v>
      </c>
    </row>
    <row r="387" spans="2:9" x14ac:dyDescent="0.2">
      <c r="B387" s="580"/>
      <c r="C387" s="575" t="s">
        <v>102</v>
      </c>
      <c r="D387" s="581"/>
      <c r="E387" s="281">
        <v>29</v>
      </c>
      <c r="F387" s="281">
        <v>35</v>
      </c>
      <c r="H387" s="281">
        <f t="shared" si="22"/>
        <v>6</v>
      </c>
      <c r="I387" s="287">
        <f t="shared" si="23"/>
        <v>0.20689655172413793</v>
      </c>
    </row>
    <row r="388" spans="2:9" x14ac:dyDescent="0.2">
      <c r="B388" s="571" t="s">
        <v>544</v>
      </c>
      <c r="C388" s="582"/>
      <c r="D388" s="582"/>
      <c r="E388" s="282">
        <v>788</v>
      </c>
      <c r="F388" s="282">
        <v>815</v>
      </c>
      <c r="H388" s="282">
        <f t="shared" si="22"/>
        <v>27</v>
      </c>
      <c r="I388" s="288">
        <f t="shared" si="23"/>
        <v>3.4263959390862943E-2</v>
      </c>
    </row>
    <row r="389" spans="2:9" x14ac:dyDescent="0.2">
      <c r="B389" s="573" t="s">
        <v>288</v>
      </c>
      <c r="C389" s="573" t="s">
        <v>110</v>
      </c>
      <c r="D389" s="270" t="s">
        <v>138</v>
      </c>
      <c r="E389" s="280">
        <v>413</v>
      </c>
      <c r="F389" s="280">
        <v>454</v>
      </c>
      <c r="H389" s="280">
        <f t="shared" si="22"/>
        <v>41</v>
      </c>
      <c r="I389" s="286">
        <f t="shared" si="23"/>
        <v>9.9273607748184015E-2</v>
      </c>
    </row>
    <row r="390" spans="2:9" x14ac:dyDescent="0.2">
      <c r="B390" s="580"/>
      <c r="C390" s="580"/>
      <c r="D390" s="270" t="s">
        <v>139</v>
      </c>
      <c r="E390" s="280">
        <v>690</v>
      </c>
      <c r="F390" s="280">
        <v>726</v>
      </c>
      <c r="H390" s="280">
        <f t="shared" si="22"/>
        <v>36</v>
      </c>
      <c r="I390" s="286">
        <f t="shared" si="23"/>
        <v>5.2173913043478258E-2</v>
      </c>
    </row>
    <row r="391" spans="2:9" x14ac:dyDescent="0.2">
      <c r="B391" s="580"/>
      <c r="C391" s="575" t="s">
        <v>116</v>
      </c>
      <c r="D391" s="581"/>
      <c r="E391" s="281">
        <v>1103</v>
      </c>
      <c r="F391" s="281">
        <v>1180</v>
      </c>
      <c r="H391" s="281">
        <f t="shared" si="22"/>
        <v>77</v>
      </c>
      <c r="I391" s="287">
        <f t="shared" si="23"/>
        <v>6.980961015412511E-2</v>
      </c>
    </row>
    <row r="392" spans="2:9" ht="33.75" x14ac:dyDescent="0.2">
      <c r="B392" s="580"/>
      <c r="C392" s="573" t="s">
        <v>109</v>
      </c>
      <c r="D392" s="270" t="s">
        <v>12</v>
      </c>
      <c r="E392" s="280">
        <v>506</v>
      </c>
      <c r="F392" s="280">
        <v>521</v>
      </c>
      <c r="H392" s="280">
        <f t="shared" si="22"/>
        <v>15</v>
      </c>
      <c r="I392" s="286">
        <f t="shared" si="23"/>
        <v>2.9644268774703556E-2</v>
      </c>
    </row>
    <row r="393" spans="2:9" x14ac:dyDescent="0.2">
      <c r="B393" s="580"/>
      <c r="C393" s="580"/>
      <c r="D393" s="270" t="s">
        <v>10</v>
      </c>
      <c r="E393" s="280">
        <v>592</v>
      </c>
      <c r="F393" s="280">
        <v>629</v>
      </c>
      <c r="H393" s="280">
        <f t="shared" si="22"/>
        <v>37</v>
      </c>
      <c r="I393" s="286">
        <f t="shared" si="23"/>
        <v>6.25E-2</v>
      </c>
    </row>
    <row r="394" spans="2:9" x14ac:dyDescent="0.2">
      <c r="B394" s="580"/>
      <c r="C394" s="580"/>
      <c r="D394" s="270" t="s">
        <v>172</v>
      </c>
      <c r="E394" s="280">
        <v>244</v>
      </c>
      <c r="F394" s="280">
        <v>249</v>
      </c>
      <c r="H394" s="280">
        <f t="shared" si="22"/>
        <v>5</v>
      </c>
      <c r="I394" s="286">
        <f t="shared" si="23"/>
        <v>2.0491803278688523E-2</v>
      </c>
    </row>
    <row r="395" spans="2:9" x14ac:dyDescent="0.2">
      <c r="B395" s="580"/>
      <c r="C395" s="575" t="s">
        <v>117</v>
      </c>
      <c r="D395" s="581"/>
      <c r="E395" s="281">
        <v>1342</v>
      </c>
      <c r="F395" s="281">
        <v>1399</v>
      </c>
      <c r="H395" s="281">
        <f t="shared" si="22"/>
        <v>57</v>
      </c>
      <c r="I395" s="287">
        <f t="shared" si="23"/>
        <v>4.2473919523099854E-2</v>
      </c>
    </row>
    <row r="396" spans="2:9" x14ac:dyDescent="0.2">
      <c r="B396" s="580"/>
      <c r="C396" s="573" t="s">
        <v>108</v>
      </c>
      <c r="D396" s="270" t="s">
        <v>15</v>
      </c>
      <c r="E396" s="280">
        <v>1187</v>
      </c>
      <c r="F396" s="280">
        <v>1122</v>
      </c>
      <c r="H396" s="280">
        <f t="shared" si="22"/>
        <v>-65</v>
      </c>
      <c r="I396" s="286">
        <f t="shared" si="23"/>
        <v>-5.4759898904802019E-2</v>
      </c>
    </row>
    <row r="397" spans="2:9" x14ac:dyDescent="0.2">
      <c r="B397" s="580"/>
      <c r="C397" s="580"/>
      <c r="D397" s="270" t="s">
        <v>550</v>
      </c>
      <c r="E397" s="280">
        <v>541</v>
      </c>
      <c r="F397" s="280">
        <v>545</v>
      </c>
      <c r="H397" s="280">
        <f t="shared" si="22"/>
        <v>4</v>
      </c>
      <c r="I397" s="286">
        <f t="shared" si="23"/>
        <v>7.3937153419593345E-3</v>
      </c>
    </row>
    <row r="398" spans="2:9" x14ac:dyDescent="0.2">
      <c r="B398" s="580"/>
      <c r="C398" s="580"/>
      <c r="D398" s="270" t="s">
        <v>6</v>
      </c>
      <c r="E398" s="280">
        <v>1862</v>
      </c>
      <c r="F398" s="280">
        <v>1917</v>
      </c>
      <c r="H398" s="280">
        <f t="shared" si="22"/>
        <v>55</v>
      </c>
      <c r="I398" s="286">
        <f t="shared" si="23"/>
        <v>2.9538131041890441E-2</v>
      </c>
    </row>
    <row r="399" spans="2:9" x14ac:dyDescent="0.2">
      <c r="B399" s="580"/>
      <c r="C399" s="575" t="s">
        <v>118</v>
      </c>
      <c r="D399" s="581"/>
      <c r="E399" s="281">
        <v>3590</v>
      </c>
      <c r="F399" s="281">
        <v>3584</v>
      </c>
      <c r="H399" s="281">
        <f t="shared" si="22"/>
        <v>-6</v>
      </c>
      <c r="I399" s="287">
        <f t="shared" si="23"/>
        <v>-1.6713091922005571E-3</v>
      </c>
    </row>
    <row r="400" spans="2:9" x14ac:dyDescent="0.2">
      <c r="B400" s="580"/>
      <c r="C400" s="573" t="s">
        <v>40</v>
      </c>
      <c r="D400" s="270" t="s">
        <v>551</v>
      </c>
      <c r="E400" s="280">
        <v>430</v>
      </c>
      <c r="F400" s="280">
        <v>416</v>
      </c>
      <c r="H400" s="280">
        <f t="shared" si="22"/>
        <v>-14</v>
      </c>
      <c r="I400" s="286">
        <f t="shared" si="23"/>
        <v>-3.255813953488372E-2</v>
      </c>
    </row>
    <row r="401" spans="2:9" ht="22.5" x14ac:dyDescent="0.2">
      <c r="B401" s="580"/>
      <c r="C401" s="580"/>
      <c r="D401" s="270" t="s">
        <v>40</v>
      </c>
      <c r="E401" s="280">
        <v>16</v>
      </c>
      <c r="F401" s="280">
        <v>10</v>
      </c>
      <c r="H401" s="280">
        <f t="shared" si="22"/>
        <v>-6</v>
      </c>
      <c r="I401" s="286">
        <f t="shared" si="23"/>
        <v>-0.375</v>
      </c>
    </row>
    <row r="402" spans="2:9" x14ac:dyDescent="0.2">
      <c r="B402" s="580"/>
      <c r="C402" s="575" t="s">
        <v>102</v>
      </c>
      <c r="D402" s="581"/>
      <c r="E402" s="281">
        <v>446</v>
      </c>
      <c r="F402" s="281">
        <v>426</v>
      </c>
      <c r="H402" s="281">
        <f t="shared" si="22"/>
        <v>-20</v>
      </c>
      <c r="I402" s="287">
        <f t="shared" si="23"/>
        <v>-4.4843049327354258E-2</v>
      </c>
    </row>
    <row r="403" spans="2:9" x14ac:dyDescent="0.2">
      <c r="B403" s="571" t="s">
        <v>306</v>
      </c>
      <c r="C403" s="582"/>
      <c r="D403" s="582"/>
      <c r="E403" s="282">
        <v>6481</v>
      </c>
      <c r="F403" s="282">
        <v>6589</v>
      </c>
      <c r="H403" s="282">
        <f t="shared" si="22"/>
        <v>108</v>
      </c>
      <c r="I403" s="288">
        <f t="shared" si="23"/>
        <v>1.666409504706064E-2</v>
      </c>
    </row>
    <row r="404" spans="2:9" x14ac:dyDescent="0.2">
      <c r="B404" s="573" t="s">
        <v>542</v>
      </c>
      <c r="C404" s="573" t="s">
        <v>108</v>
      </c>
      <c r="D404" s="270" t="s">
        <v>15</v>
      </c>
      <c r="E404" s="280">
        <v>25</v>
      </c>
      <c r="F404" s="280">
        <v>30</v>
      </c>
      <c r="H404" s="280">
        <f t="shared" si="22"/>
        <v>5</v>
      </c>
      <c r="I404" s="286">
        <f t="shared" si="23"/>
        <v>0.2</v>
      </c>
    </row>
    <row r="405" spans="2:9" x14ac:dyDescent="0.2">
      <c r="B405" s="580"/>
      <c r="C405" s="580"/>
      <c r="D405" s="270" t="s">
        <v>6</v>
      </c>
      <c r="E405" s="280">
        <v>52</v>
      </c>
      <c r="F405" s="280">
        <v>53</v>
      </c>
      <c r="H405" s="280">
        <f t="shared" si="22"/>
        <v>1</v>
      </c>
      <c r="I405" s="286">
        <f t="shared" si="23"/>
        <v>1.9230769230769232E-2</v>
      </c>
    </row>
    <row r="406" spans="2:9" x14ac:dyDescent="0.2">
      <c r="B406" s="580"/>
      <c r="C406" s="575" t="s">
        <v>118</v>
      </c>
      <c r="D406" s="581"/>
      <c r="E406" s="281">
        <v>77</v>
      </c>
      <c r="F406" s="281">
        <v>83</v>
      </c>
      <c r="H406" s="281">
        <f t="shared" si="22"/>
        <v>6</v>
      </c>
      <c r="I406" s="287">
        <f t="shared" si="23"/>
        <v>7.792207792207792E-2</v>
      </c>
    </row>
    <row r="407" spans="2:9" x14ac:dyDescent="0.2">
      <c r="B407" s="571" t="s">
        <v>545</v>
      </c>
      <c r="C407" s="582"/>
      <c r="D407" s="582"/>
      <c r="E407" s="282">
        <v>77</v>
      </c>
      <c r="F407" s="282">
        <v>83</v>
      </c>
      <c r="H407" s="282">
        <f t="shared" si="22"/>
        <v>6</v>
      </c>
      <c r="I407" s="288">
        <f t="shared" si="23"/>
        <v>7.792207792207792E-2</v>
      </c>
    </row>
    <row r="408" spans="2:9" x14ac:dyDescent="0.2">
      <c r="B408" s="577" t="s">
        <v>96</v>
      </c>
      <c r="C408" s="583"/>
      <c r="D408" s="583"/>
      <c r="E408" s="283">
        <v>153449</v>
      </c>
      <c r="F408" s="283">
        <v>155363</v>
      </c>
      <c r="H408" s="283">
        <f t="shared" si="22"/>
        <v>1914</v>
      </c>
      <c r="I408" s="289">
        <f t="shared" si="23"/>
        <v>1.2473199564676211E-2</v>
      </c>
    </row>
  </sheetData>
  <mergeCells count="192">
    <mergeCell ref="B403:D403"/>
    <mergeCell ref="B404:B406"/>
    <mergeCell ref="C404:C405"/>
    <mergeCell ref="C406:D406"/>
    <mergeCell ref="B407:D407"/>
    <mergeCell ref="B408:D408"/>
    <mergeCell ref="B388:D388"/>
    <mergeCell ref="B389:B402"/>
    <mergeCell ref="C389:C390"/>
    <mergeCell ref="C391:D391"/>
    <mergeCell ref="C392:C394"/>
    <mergeCell ref="C395:D395"/>
    <mergeCell ref="C396:C398"/>
    <mergeCell ref="C399:D399"/>
    <mergeCell ref="C400:C401"/>
    <mergeCell ref="C402:D402"/>
    <mergeCell ref="B375:D375"/>
    <mergeCell ref="B376:B387"/>
    <mergeCell ref="C376:C377"/>
    <mergeCell ref="C378:D378"/>
    <mergeCell ref="C379:C380"/>
    <mergeCell ref="C381:D381"/>
    <mergeCell ref="C382:C384"/>
    <mergeCell ref="C385:D385"/>
    <mergeCell ref="C387:D387"/>
    <mergeCell ref="B360:D360"/>
    <mergeCell ref="B361:B374"/>
    <mergeCell ref="C361:C362"/>
    <mergeCell ref="C363:D363"/>
    <mergeCell ref="C364:C366"/>
    <mergeCell ref="C367:D367"/>
    <mergeCell ref="C368:C370"/>
    <mergeCell ref="C371:D371"/>
    <mergeCell ref="C372:C373"/>
    <mergeCell ref="C374:D374"/>
    <mergeCell ref="B345:D345"/>
    <mergeCell ref="B346:B359"/>
    <mergeCell ref="C346:C347"/>
    <mergeCell ref="C348:D348"/>
    <mergeCell ref="C349:C351"/>
    <mergeCell ref="C352:D352"/>
    <mergeCell ref="C353:C355"/>
    <mergeCell ref="C356:D356"/>
    <mergeCell ref="C357:C358"/>
    <mergeCell ref="C359:D359"/>
    <mergeCell ref="B330:D330"/>
    <mergeCell ref="B331:B344"/>
    <mergeCell ref="C331:C332"/>
    <mergeCell ref="C333:D333"/>
    <mergeCell ref="C334:C336"/>
    <mergeCell ref="C337:D337"/>
    <mergeCell ref="C338:C340"/>
    <mergeCell ref="C341:D341"/>
    <mergeCell ref="C342:C343"/>
    <mergeCell ref="C344:D344"/>
    <mergeCell ref="B317:D317"/>
    <mergeCell ref="B318:B329"/>
    <mergeCell ref="C318:C319"/>
    <mergeCell ref="C320:D320"/>
    <mergeCell ref="C321:C322"/>
    <mergeCell ref="C323:D323"/>
    <mergeCell ref="C324:C326"/>
    <mergeCell ref="C327:D327"/>
    <mergeCell ref="C329:D329"/>
    <mergeCell ref="B303:D303"/>
    <mergeCell ref="B304:B316"/>
    <mergeCell ref="C304:C305"/>
    <mergeCell ref="C306:D306"/>
    <mergeCell ref="C307:C309"/>
    <mergeCell ref="C310:D310"/>
    <mergeCell ref="C311:C313"/>
    <mergeCell ref="C314:D314"/>
    <mergeCell ref="C316:D316"/>
    <mergeCell ref="B290:D290"/>
    <mergeCell ref="B291:B302"/>
    <mergeCell ref="C291:C292"/>
    <mergeCell ref="C293:D293"/>
    <mergeCell ref="C294:C295"/>
    <mergeCell ref="C296:D296"/>
    <mergeCell ref="C297:C299"/>
    <mergeCell ref="C300:D300"/>
    <mergeCell ref="C302:D302"/>
    <mergeCell ref="B276:D276"/>
    <mergeCell ref="B277:B289"/>
    <mergeCell ref="C277:C278"/>
    <mergeCell ref="C279:D279"/>
    <mergeCell ref="C280:C282"/>
    <mergeCell ref="C283:D283"/>
    <mergeCell ref="C284:C286"/>
    <mergeCell ref="C287:D287"/>
    <mergeCell ref="C289:D289"/>
    <mergeCell ref="B263:D263"/>
    <mergeCell ref="B264:B275"/>
    <mergeCell ref="C264:C265"/>
    <mergeCell ref="C266:D266"/>
    <mergeCell ref="C267:C268"/>
    <mergeCell ref="C269:D269"/>
    <mergeCell ref="C270:C272"/>
    <mergeCell ref="C273:D273"/>
    <mergeCell ref="C275:D275"/>
    <mergeCell ref="B249:D249"/>
    <mergeCell ref="B250:B262"/>
    <mergeCell ref="C250:C251"/>
    <mergeCell ref="C252:D252"/>
    <mergeCell ref="C253:C255"/>
    <mergeCell ref="C256:D256"/>
    <mergeCell ref="C257:C259"/>
    <mergeCell ref="C260:D260"/>
    <mergeCell ref="C262:D262"/>
    <mergeCell ref="B234:D234"/>
    <mergeCell ref="B235:B248"/>
    <mergeCell ref="C235:C236"/>
    <mergeCell ref="C237:D237"/>
    <mergeCell ref="C238:C240"/>
    <mergeCell ref="C241:D241"/>
    <mergeCell ref="C242:C244"/>
    <mergeCell ref="C245:D245"/>
    <mergeCell ref="C246:C247"/>
    <mergeCell ref="C248:D248"/>
    <mergeCell ref="B220:D220"/>
    <mergeCell ref="B221:B233"/>
    <mergeCell ref="C221:C222"/>
    <mergeCell ref="C223:D223"/>
    <mergeCell ref="C224:C226"/>
    <mergeCell ref="C227:D227"/>
    <mergeCell ref="C228:C230"/>
    <mergeCell ref="C231:D231"/>
    <mergeCell ref="C233:D233"/>
    <mergeCell ref="B206:D206"/>
    <mergeCell ref="B207:B219"/>
    <mergeCell ref="C207:C208"/>
    <mergeCell ref="C209:D209"/>
    <mergeCell ref="C210:C212"/>
    <mergeCell ref="C213:D213"/>
    <mergeCell ref="C214:C216"/>
    <mergeCell ref="C217:D217"/>
    <mergeCell ref="C219:D219"/>
    <mergeCell ref="B192:D192"/>
    <mergeCell ref="B193:B205"/>
    <mergeCell ref="C193:C194"/>
    <mergeCell ref="C195:D195"/>
    <mergeCell ref="C196:C198"/>
    <mergeCell ref="C199:D199"/>
    <mergeCell ref="C200:C202"/>
    <mergeCell ref="C203:D203"/>
    <mergeCell ref="C205:D205"/>
    <mergeCell ref="B183:D183"/>
    <mergeCell ref="B184:B191"/>
    <mergeCell ref="C184:C185"/>
    <mergeCell ref="C186:D186"/>
    <mergeCell ref="C187:C188"/>
    <mergeCell ref="C189:D189"/>
    <mergeCell ref="C191:D191"/>
    <mergeCell ref="B168:D168"/>
    <mergeCell ref="B169:B182"/>
    <mergeCell ref="C169:C170"/>
    <mergeCell ref="C171:D171"/>
    <mergeCell ref="C172:C174"/>
    <mergeCell ref="C175:D175"/>
    <mergeCell ref="C176:C178"/>
    <mergeCell ref="C179:D179"/>
    <mergeCell ref="C180:C181"/>
    <mergeCell ref="C182:D182"/>
    <mergeCell ref="B153:D153"/>
    <mergeCell ref="B154:B167"/>
    <mergeCell ref="C154:C155"/>
    <mergeCell ref="C156:D156"/>
    <mergeCell ref="C157:C159"/>
    <mergeCell ref="C160:D160"/>
    <mergeCell ref="C161:C163"/>
    <mergeCell ref="C164:D164"/>
    <mergeCell ref="C165:C166"/>
    <mergeCell ref="C167:D167"/>
    <mergeCell ref="B138:D138"/>
    <mergeCell ref="B139:B152"/>
    <mergeCell ref="C139:C140"/>
    <mergeCell ref="C141:D141"/>
    <mergeCell ref="C142:C144"/>
    <mergeCell ref="C145:D145"/>
    <mergeCell ref="C146:C148"/>
    <mergeCell ref="C149:D149"/>
    <mergeCell ref="C150:C151"/>
    <mergeCell ref="C152:D152"/>
    <mergeCell ref="B124:B137"/>
    <mergeCell ref="C124:C125"/>
    <mergeCell ref="C126:D126"/>
    <mergeCell ref="C127:C129"/>
    <mergeCell ref="C130:D130"/>
    <mergeCell ref="C131:C133"/>
    <mergeCell ref="C134:D134"/>
    <mergeCell ref="C135:C136"/>
    <mergeCell ref="C137:D137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orientation="landscape" r:id="rId1"/>
  <headerFooter>
    <oddFooter>&amp;L&amp;7DGER-DAT
Pôle des statistiques, des données numériques et du système d'information&amp;C&amp;8&amp;D&amp;R&amp;7&amp;P/&amp;N</oddFooter>
  </headerFooter>
  <rowBreaks count="1" manualBreakCount="1">
    <brk id="41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0DB184-810C-45E6-BB1D-9B6F9DE03BED}">
  <sheetPr>
    <tabColor theme="4" tint="0.39997558519241921"/>
  </sheetPr>
  <dimension ref="A2:P107"/>
  <sheetViews>
    <sheetView zoomScale="90" zoomScaleNormal="90" workbookViewId="0"/>
  </sheetViews>
  <sheetFormatPr baseColWidth="10" defaultRowHeight="15" x14ac:dyDescent="0.25"/>
  <cols>
    <col min="1" max="1" width="16.7109375" style="407" customWidth="1"/>
    <col min="2" max="6" width="11.42578125" style="407"/>
    <col min="7" max="7" width="25.42578125" style="407" customWidth="1"/>
    <col min="8" max="9" width="11.42578125" style="407"/>
    <col min="10" max="10" width="15.5703125" style="407" customWidth="1"/>
    <col min="11" max="11" width="11.42578125" style="407"/>
    <col min="12" max="13" width="11.7109375" style="407" customWidth="1"/>
    <col min="14" max="16384" width="11.42578125" style="407"/>
  </cols>
  <sheetData>
    <row r="2" spans="1:16" ht="15.75" x14ac:dyDescent="0.25">
      <c r="A2" s="404" t="s">
        <v>625</v>
      </c>
      <c r="B2" s="405"/>
      <c r="C2" s="405"/>
      <c r="D2" s="405"/>
      <c r="E2" s="405"/>
      <c r="F2" s="405"/>
      <c r="G2" s="405"/>
      <c r="H2" s="406"/>
    </row>
    <row r="4" spans="1:16" x14ac:dyDescent="0.25">
      <c r="A4" s="408" t="s">
        <v>626</v>
      </c>
    </row>
    <row r="5" spans="1:16" x14ac:dyDescent="0.25">
      <c r="A5" s="409"/>
      <c r="B5" s="409"/>
      <c r="C5" s="409"/>
      <c r="D5" s="409"/>
      <c r="E5" s="409"/>
      <c r="F5" s="409"/>
      <c r="G5" s="409"/>
      <c r="H5" s="409"/>
      <c r="I5" s="409"/>
      <c r="J5" s="409"/>
      <c r="K5" s="409"/>
      <c r="L5" s="409"/>
      <c r="M5" s="409"/>
      <c r="O5" s="410"/>
      <c r="P5" s="410"/>
    </row>
    <row r="6" spans="1:16" x14ac:dyDescent="0.25">
      <c r="A6" s="37" t="s">
        <v>627</v>
      </c>
      <c r="B6" s="409"/>
      <c r="C6" s="409"/>
      <c r="D6" s="409"/>
      <c r="E6" s="409"/>
      <c r="F6" s="409"/>
      <c r="G6" s="409"/>
      <c r="H6" s="409"/>
      <c r="I6" s="411"/>
      <c r="J6" s="411"/>
      <c r="K6" s="411"/>
      <c r="L6" s="411"/>
      <c r="M6" s="411"/>
      <c r="N6" s="410"/>
      <c r="O6" s="410"/>
      <c r="P6" s="410"/>
    </row>
    <row r="7" spans="1:16" x14ac:dyDescent="0.25">
      <c r="A7" s="412"/>
      <c r="B7" s="409"/>
      <c r="C7" s="409"/>
      <c r="D7" s="409"/>
      <c r="E7" s="409"/>
      <c r="F7" s="409"/>
      <c r="G7" s="409"/>
      <c r="H7" s="409"/>
      <c r="I7" s="411"/>
      <c r="J7" s="411"/>
      <c r="K7" s="411"/>
      <c r="L7" s="411"/>
      <c r="M7" s="411"/>
      <c r="N7" s="410"/>
      <c r="O7" s="410"/>
      <c r="P7" s="410"/>
    </row>
    <row r="8" spans="1:16" ht="17.25" customHeight="1" x14ac:dyDescent="0.25">
      <c r="A8" s="546" t="s">
        <v>259</v>
      </c>
      <c r="B8" s="546" t="s">
        <v>199</v>
      </c>
      <c r="C8" s="546" t="s">
        <v>569</v>
      </c>
      <c r="D8" s="509" t="s">
        <v>628</v>
      </c>
      <c r="E8" s="510"/>
      <c r="F8" s="411"/>
      <c r="G8" s="546" t="s">
        <v>266</v>
      </c>
      <c r="H8" s="546" t="s">
        <v>199</v>
      </c>
      <c r="I8" s="546" t="s">
        <v>569</v>
      </c>
      <c r="J8" s="509" t="s">
        <v>628</v>
      </c>
      <c r="K8" s="510"/>
      <c r="L8" s="409"/>
      <c r="M8" s="409"/>
    </row>
    <row r="9" spans="1:16" ht="14.25" customHeight="1" x14ac:dyDescent="0.25">
      <c r="A9" s="547"/>
      <c r="B9" s="547"/>
      <c r="C9" s="547"/>
      <c r="D9" s="413" t="s">
        <v>522</v>
      </c>
      <c r="E9" s="413" t="s">
        <v>98</v>
      </c>
      <c r="F9" s="411"/>
      <c r="G9" s="568"/>
      <c r="H9" s="568"/>
      <c r="I9" s="568"/>
      <c r="J9" s="413" t="s">
        <v>522</v>
      </c>
      <c r="K9" s="413" t="s">
        <v>98</v>
      </c>
      <c r="L9" s="409"/>
      <c r="M9" s="409"/>
    </row>
    <row r="10" spans="1:16" ht="15.75" customHeight="1" x14ac:dyDescent="0.25">
      <c r="A10" s="414" t="s">
        <v>138</v>
      </c>
      <c r="B10" s="415">
        <v>10390</v>
      </c>
      <c r="C10" s="415">
        <v>10829</v>
      </c>
      <c r="D10" s="416">
        <f t="shared" ref="D10:D22" si="0">C10-B10</f>
        <v>439</v>
      </c>
      <c r="E10" s="417">
        <f t="shared" ref="E10:E22" si="1">D10/B10</f>
        <v>4.225216554379211E-2</v>
      </c>
      <c r="F10" s="411"/>
      <c r="G10" s="584" t="s">
        <v>629</v>
      </c>
      <c r="H10" s="584">
        <v>30883</v>
      </c>
      <c r="I10" s="584">
        <v>32065</v>
      </c>
      <c r="J10" s="584">
        <v>1182</v>
      </c>
      <c r="K10" s="585">
        <v>3.8273483793672895E-2</v>
      </c>
      <c r="L10" s="409"/>
      <c r="M10" s="409"/>
    </row>
    <row r="11" spans="1:16" ht="15.75" customHeight="1" x14ac:dyDescent="0.25">
      <c r="A11" s="414" t="s">
        <v>139</v>
      </c>
      <c r="B11" s="415">
        <v>20493</v>
      </c>
      <c r="C11" s="415">
        <v>21236</v>
      </c>
      <c r="D11" s="416">
        <f t="shared" si="0"/>
        <v>743</v>
      </c>
      <c r="E11" s="417">
        <f t="shared" si="1"/>
        <v>3.6256282633094231E-2</v>
      </c>
      <c r="F11" s="411"/>
      <c r="G11" s="584"/>
      <c r="H11" s="584"/>
      <c r="I11" s="584"/>
      <c r="J11" s="584"/>
      <c r="K11" s="585"/>
      <c r="L11" s="409"/>
      <c r="M11" s="409"/>
    </row>
    <row r="12" spans="1:16" ht="15.75" customHeight="1" x14ac:dyDescent="0.25">
      <c r="A12" s="414" t="s">
        <v>575</v>
      </c>
      <c r="B12" s="415">
        <v>284</v>
      </c>
      <c r="C12" s="415">
        <v>314</v>
      </c>
      <c r="D12" s="416">
        <f t="shared" si="0"/>
        <v>30</v>
      </c>
      <c r="E12" s="417">
        <f t="shared" si="1"/>
        <v>0.10563380281690141</v>
      </c>
      <c r="F12" s="411"/>
      <c r="G12" s="584" t="s">
        <v>267</v>
      </c>
      <c r="H12" s="584">
        <v>13867</v>
      </c>
      <c r="I12" s="584">
        <v>14610</v>
      </c>
      <c r="J12" s="584">
        <v>743</v>
      </c>
      <c r="K12" s="585">
        <v>5.3580442777817844E-2</v>
      </c>
      <c r="L12" s="409"/>
      <c r="M12" s="409"/>
    </row>
    <row r="13" spans="1:16" ht="15.75" customHeight="1" x14ac:dyDescent="0.25">
      <c r="A13" s="414" t="s">
        <v>579</v>
      </c>
      <c r="B13" s="415">
        <v>13583</v>
      </c>
      <c r="C13" s="415">
        <v>14296</v>
      </c>
      <c r="D13" s="416">
        <f t="shared" si="0"/>
        <v>713</v>
      </c>
      <c r="E13" s="417">
        <f t="shared" si="1"/>
        <v>5.249208569535449E-2</v>
      </c>
      <c r="F13" s="411"/>
      <c r="G13" s="584"/>
      <c r="H13" s="584"/>
      <c r="I13" s="584"/>
      <c r="J13" s="584"/>
      <c r="K13" s="585"/>
      <c r="L13" s="409"/>
      <c r="M13" s="409"/>
    </row>
    <row r="14" spans="1:16" ht="15.75" customHeight="1" x14ac:dyDescent="0.25">
      <c r="A14" s="414" t="s">
        <v>630</v>
      </c>
      <c r="B14" s="415">
        <v>8785</v>
      </c>
      <c r="C14" s="415">
        <v>8815</v>
      </c>
      <c r="D14" s="416">
        <f t="shared" si="0"/>
        <v>30</v>
      </c>
      <c r="E14" s="417">
        <f t="shared" si="1"/>
        <v>3.4149117814456461E-3</v>
      </c>
      <c r="F14" s="411"/>
      <c r="G14" s="586" t="s">
        <v>631</v>
      </c>
      <c r="H14" s="584">
        <v>24057</v>
      </c>
      <c r="I14" s="584">
        <v>23972</v>
      </c>
      <c r="J14" s="584">
        <v>-85</v>
      </c>
      <c r="K14" s="585">
        <v>-3.5332751382134097E-3</v>
      </c>
      <c r="L14" s="409"/>
      <c r="M14" s="409"/>
    </row>
    <row r="15" spans="1:16" ht="15.75" customHeight="1" x14ac:dyDescent="0.25">
      <c r="A15" s="414" t="s">
        <v>172</v>
      </c>
      <c r="B15" s="415">
        <v>4431</v>
      </c>
      <c r="C15" s="415">
        <v>4533</v>
      </c>
      <c r="D15" s="416">
        <f t="shared" si="0"/>
        <v>102</v>
      </c>
      <c r="E15" s="417">
        <f t="shared" si="1"/>
        <v>2.3019634394041977E-2</v>
      </c>
      <c r="F15" s="411"/>
      <c r="G15" s="584"/>
      <c r="H15" s="584"/>
      <c r="I15" s="584"/>
      <c r="J15" s="584"/>
      <c r="K15" s="585"/>
      <c r="L15" s="409"/>
      <c r="M15" s="409"/>
    </row>
    <row r="16" spans="1:16" ht="15.75" customHeight="1" x14ac:dyDescent="0.25">
      <c r="A16" s="414" t="s">
        <v>10</v>
      </c>
      <c r="B16" s="415">
        <v>10841</v>
      </c>
      <c r="C16" s="415">
        <v>10624</v>
      </c>
      <c r="D16" s="416">
        <f t="shared" si="0"/>
        <v>-217</v>
      </c>
      <c r="E16" s="417">
        <f t="shared" si="1"/>
        <v>-2.0016603634351076E-2</v>
      </c>
      <c r="F16" s="411"/>
      <c r="G16" s="586" t="s">
        <v>632</v>
      </c>
      <c r="H16" s="584">
        <v>68806</v>
      </c>
      <c r="I16" s="584">
        <v>69351</v>
      </c>
      <c r="J16" s="584">
        <v>545</v>
      </c>
      <c r="K16" s="585">
        <v>7.9208208586460487E-3</v>
      </c>
      <c r="L16" s="409"/>
      <c r="M16" s="409"/>
    </row>
    <row r="17" spans="1:13" ht="15.75" customHeight="1" x14ac:dyDescent="0.25">
      <c r="A17" s="414" t="s">
        <v>15</v>
      </c>
      <c r="B17" s="415">
        <v>25998</v>
      </c>
      <c r="C17" s="415">
        <v>26328</v>
      </c>
      <c r="D17" s="416">
        <f t="shared" si="0"/>
        <v>330</v>
      </c>
      <c r="E17" s="417">
        <f t="shared" si="1"/>
        <v>1.269328409877683E-2</v>
      </c>
      <c r="F17" s="411"/>
      <c r="G17" s="584"/>
      <c r="H17" s="584"/>
      <c r="I17" s="584"/>
      <c r="J17" s="584"/>
      <c r="K17" s="585"/>
      <c r="L17" s="409"/>
      <c r="M17" s="409"/>
    </row>
    <row r="18" spans="1:13" ht="15.75" customHeight="1" x14ac:dyDescent="0.25">
      <c r="A18" s="414" t="s">
        <v>6</v>
      </c>
      <c r="B18" s="415">
        <v>42808</v>
      </c>
      <c r="C18" s="415">
        <v>43023</v>
      </c>
      <c r="D18" s="416">
        <f t="shared" si="0"/>
        <v>215</v>
      </c>
      <c r="E18" s="417">
        <f t="shared" si="1"/>
        <v>5.0224257148196597E-3</v>
      </c>
      <c r="F18" s="411"/>
      <c r="G18" s="586" t="s">
        <v>633</v>
      </c>
      <c r="H18" s="584">
        <v>15089</v>
      </c>
      <c r="I18" s="584">
        <v>14771</v>
      </c>
      <c r="J18" s="584">
        <v>-318</v>
      </c>
      <c r="K18" s="585">
        <v>-2.1000000000000001E-2</v>
      </c>
      <c r="L18" s="409"/>
      <c r="M18" s="409"/>
    </row>
    <row r="19" spans="1:13" ht="15.75" customHeight="1" x14ac:dyDescent="0.25">
      <c r="A19" s="414" t="s">
        <v>589</v>
      </c>
      <c r="B19" s="415">
        <v>124</v>
      </c>
      <c r="C19" s="415">
        <v>122</v>
      </c>
      <c r="D19" s="416">
        <f t="shared" si="0"/>
        <v>-2</v>
      </c>
      <c r="E19" s="417">
        <f t="shared" si="1"/>
        <v>-1.6129032258064516E-2</v>
      </c>
      <c r="F19" s="411"/>
      <c r="G19" s="584"/>
      <c r="H19" s="584"/>
      <c r="I19" s="584"/>
      <c r="J19" s="584"/>
      <c r="K19" s="585"/>
      <c r="L19" s="409"/>
      <c r="M19" s="409"/>
    </row>
    <row r="20" spans="1:13" ht="15.75" customHeight="1" x14ac:dyDescent="0.25">
      <c r="A20" s="414" t="s">
        <v>264</v>
      </c>
      <c r="B20" s="415">
        <v>15089</v>
      </c>
      <c r="C20" s="415">
        <v>14771</v>
      </c>
      <c r="D20" s="416">
        <f t="shared" si="0"/>
        <v>-318</v>
      </c>
      <c r="E20" s="417">
        <f t="shared" si="1"/>
        <v>-2.1074955265425143E-2</v>
      </c>
      <c r="F20" s="411"/>
      <c r="G20" s="411"/>
      <c r="H20" s="411"/>
      <c r="I20" s="411"/>
      <c r="J20" s="411"/>
      <c r="K20" s="411"/>
      <c r="L20" s="409"/>
      <c r="M20" s="409"/>
    </row>
    <row r="21" spans="1:13" ht="15.75" customHeight="1" x14ac:dyDescent="0.25">
      <c r="A21" s="414" t="s">
        <v>148</v>
      </c>
      <c r="B21" s="415">
        <v>623</v>
      </c>
      <c r="C21" s="415">
        <v>472</v>
      </c>
      <c r="D21" s="416">
        <f t="shared" si="0"/>
        <v>-151</v>
      </c>
      <c r="E21" s="417">
        <f t="shared" si="1"/>
        <v>-0.24237560192616373</v>
      </c>
      <c r="F21" s="411"/>
      <c r="G21" s="411"/>
      <c r="H21" s="411"/>
      <c r="I21" s="411"/>
      <c r="J21" s="411"/>
      <c r="K21" s="411"/>
      <c r="L21" s="409"/>
      <c r="M21" s="409"/>
    </row>
    <row r="22" spans="1:13" ht="24" customHeight="1" x14ac:dyDescent="0.25">
      <c r="A22" s="418" t="s">
        <v>478</v>
      </c>
      <c r="B22" s="419">
        <v>153449</v>
      </c>
      <c r="C22" s="419">
        <v>155363</v>
      </c>
      <c r="D22" s="419">
        <f t="shared" si="0"/>
        <v>1914</v>
      </c>
      <c r="E22" s="420">
        <f t="shared" si="1"/>
        <v>1.2473199564676211E-2</v>
      </c>
      <c r="F22" s="411"/>
      <c r="G22" s="411"/>
      <c r="H22" s="411"/>
      <c r="I22" s="411"/>
      <c r="J22" s="411"/>
      <c r="K22" s="411"/>
      <c r="L22" s="409"/>
      <c r="M22" s="409"/>
    </row>
    <row r="23" spans="1:13" ht="24" customHeight="1" x14ac:dyDescent="0.25">
      <c r="A23" s="411"/>
      <c r="B23" s="411"/>
      <c r="C23" s="411"/>
      <c r="D23" s="411"/>
      <c r="E23" s="411"/>
      <c r="F23" s="411"/>
      <c r="G23" s="409"/>
      <c r="H23" s="409"/>
      <c r="I23" s="409"/>
      <c r="J23" s="409"/>
      <c r="K23" s="409"/>
      <c r="L23" s="409"/>
      <c r="M23" s="409"/>
    </row>
    <row r="24" spans="1:13" x14ac:dyDescent="0.25">
      <c r="A24" s="409"/>
      <c r="B24" s="409"/>
      <c r="C24" s="409"/>
      <c r="D24" s="409"/>
      <c r="E24" s="409"/>
      <c r="F24" s="409"/>
      <c r="G24" s="409"/>
      <c r="H24" s="409"/>
      <c r="I24" s="409"/>
      <c r="J24" s="409"/>
      <c r="K24" s="409"/>
      <c r="L24" s="409"/>
      <c r="M24" s="409"/>
    </row>
    <row r="25" spans="1:13" x14ac:dyDescent="0.25">
      <c r="A25" s="37" t="s">
        <v>634</v>
      </c>
      <c r="B25" s="409"/>
      <c r="C25" s="409"/>
      <c r="D25" s="409"/>
      <c r="E25" s="409"/>
      <c r="F25" s="409"/>
      <c r="G25" s="409"/>
      <c r="H25" s="409"/>
      <c r="I25" s="409"/>
      <c r="J25" s="409"/>
      <c r="K25" s="409"/>
      <c r="L25" s="409"/>
      <c r="M25" s="409"/>
    </row>
    <row r="26" spans="1:13" x14ac:dyDescent="0.25">
      <c r="A26" s="37"/>
      <c r="B26" s="409"/>
      <c r="C26" s="409"/>
      <c r="D26" s="409"/>
      <c r="E26" s="409"/>
      <c r="F26" s="409"/>
      <c r="G26" s="409"/>
      <c r="H26" s="409"/>
      <c r="I26" s="409"/>
      <c r="J26" s="409"/>
      <c r="K26" s="409"/>
      <c r="L26" s="409"/>
      <c r="M26" s="409"/>
    </row>
    <row r="27" spans="1:13" ht="25.5" x14ac:dyDescent="0.25">
      <c r="A27" s="421" t="s">
        <v>259</v>
      </c>
      <c r="B27" s="422" t="s">
        <v>7</v>
      </c>
      <c r="C27" s="421" t="s">
        <v>1</v>
      </c>
      <c r="D27" s="413" t="s">
        <v>478</v>
      </c>
      <c r="E27" s="423" t="s">
        <v>635</v>
      </c>
      <c r="F27" s="423" t="s">
        <v>636</v>
      </c>
      <c r="G27" s="409"/>
      <c r="H27" s="409"/>
      <c r="I27" s="409"/>
      <c r="J27" s="409"/>
      <c r="K27" s="409"/>
      <c r="L27" s="409"/>
      <c r="M27" s="409"/>
    </row>
    <row r="28" spans="1:13" x14ac:dyDescent="0.25">
      <c r="A28" s="414" t="s">
        <v>138</v>
      </c>
      <c r="B28" s="415">
        <v>786</v>
      </c>
      <c r="C28" s="415">
        <v>10043</v>
      </c>
      <c r="D28" s="415">
        <f>SUM(B28:C28)</f>
        <v>10829</v>
      </c>
      <c r="E28" s="424">
        <f>B28/D28</f>
        <v>7.2582879305568379E-2</v>
      </c>
      <c r="F28" s="424">
        <f>C28/D28</f>
        <v>0.92741712069443161</v>
      </c>
      <c r="G28" s="425"/>
      <c r="H28" s="409"/>
      <c r="I28" s="409"/>
      <c r="J28" s="409"/>
      <c r="K28" s="409"/>
      <c r="L28" s="409"/>
      <c r="M28" s="409"/>
    </row>
    <row r="29" spans="1:13" x14ac:dyDescent="0.25">
      <c r="A29" s="414" t="s">
        <v>139</v>
      </c>
      <c r="B29" s="415">
        <v>2263</v>
      </c>
      <c r="C29" s="415">
        <v>18973</v>
      </c>
      <c r="D29" s="415">
        <f t="shared" ref="D29:D40" si="2">SUM(B29:C29)</f>
        <v>21236</v>
      </c>
      <c r="E29" s="424">
        <f t="shared" ref="E29:E39" si="3">B29/D29</f>
        <v>0.10656432473158788</v>
      </c>
      <c r="F29" s="424">
        <f t="shared" ref="F29:F40" si="4">C29/D29</f>
        <v>0.89343567526841217</v>
      </c>
      <c r="G29" s="425"/>
      <c r="H29" s="409"/>
      <c r="I29" s="409"/>
      <c r="J29" s="409"/>
      <c r="K29" s="409"/>
      <c r="L29" s="409"/>
      <c r="M29" s="409"/>
    </row>
    <row r="30" spans="1:13" x14ac:dyDescent="0.25">
      <c r="A30" s="414" t="s">
        <v>575</v>
      </c>
      <c r="B30" s="415">
        <v>229</v>
      </c>
      <c r="C30" s="415">
        <v>85</v>
      </c>
      <c r="D30" s="415">
        <f t="shared" si="2"/>
        <v>314</v>
      </c>
      <c r="E30" s="424">
        <f t="shared" si="3"/>
        <v>0.72929936305732479</v>
      </c>
      <c r="F30" s="424">
        <f t="shared" si="4"/>
        <v>0.27070063694267515</v>
      </c>
      <c r="G30" s="425"/>
      <c r="H30" s="409"/>
      <c r="I30" s="409"/>
      <c r="J30" s="409"/>
      <c r="K30" s="409"/>
      <c r="L30" s="409"/>
      <c r="M30" s="409"/>
    </row>
    <row r="31" spans="1:13" x14ac:dyDescent="0.25">
      <c r="A31" s="414" t="s">
        <v>579</v>
      </c>
      <c r="B31" s="415">
        <v>2581</v>
      </c>
      <c r="C31" s="415">
        <v>11715</v>
      </c>
      <c r="D31" s="415">
        <f t="shared" si="2"/>
        <v>14296</v>
      </c>
      <c r="E31" s="424">
        <f t="shared" si="3"/>
        <v>0.1805400111919418</v>
      </c>
      <c r="F31" s="424">
        <f t="shared" si="4"/>
        <v>0.81945998880805815</v>
      </c>
      <c r="G31" s="425"/>
      <c r="H31" s="409"/>
      <c r="I31" s="409"/>
      <c r="J31" s="409"/>
      <c r="K31" s="409"/>
      <c r="L31" s="409"/>
      <c r="M31" s="409"/>
    </row>
    <row r="32" spans="1:13" x14ac:dyDescent="0.25">
      <c r="A32" s="414" t="s">
        <v>630</v>
      </c>
      <c r="B32" s="415">
        <v>6235</v>
      </c>
      <c r="C32" s="415">
        <v>2580</v>
      </c>
      <c r="D32" s="415">
        <f t="shared" si="2"/>
        <v>8815</v>
      </c>
      <c r="E32" s="424">
        <f t="shared" si="3"/>
        <v>0.70731707317073167</v>
      </c>
      <c r="F32" s="424">
        <f t="shared" si="4"/>
        <v>0.29268292682926828</v>
      </c>
      <c r="G32" s="425"/>
      <c r="H32" s="409"/>
      <c r="I32" s="409"/>
      <c r="J32" s="409"/>
      <c r="K32" s="409"/>
      <c r="L32" s="409"/>
      <c r="M32" s="409"/>
    </row>
    <row r="33" spans="1:13" x14ac:dyDescent="0.25">
      <c r="A33" s="414" t="s">
        <v>172</v>
      </c>
      <c r="B33" s="415">
        <v>3267</v>
      </c>
      <c r="C33" s="415">
        <v>1266</v>
      </c>
      <c r="D33" s="415">
        <f t="shared" si="2"/>
        <v>4533</v>
      </c>
      <c r="E33" s="424">
        <f t="shared" si="3"/>
        <v>0.7207147584381205</v>
      </c>
      <c r="F33" s="424">
        <f t="shared" si="4"/>
        <v>0.27928524156187956</v>
      </c>
      <c r="G33" s="425"/>
      <c r="H33" s="409"/>
      <c r="I33" s="409"/>
      <c r="J33" s="409"/>
      <c r="K33" s="409"/>
      <c r="L33" s="409"/>
      <c r="M33" s="409"/>
    </row>
    <row r="34" spans="1:13" x14ac:dyDescent="0.25">
      <c r="A34" s="414" t="s">
        <v>10</v>
      </c>
      <c r="B34" s="415">
        <v>7792</v>
      </c>
      <c r="C34" s="415">
        <v>2832</v>
      </c>
      <c r="D34" s="415">
        <f t="shared" si="2"/>
        <v>10624</v>
      </c>
      <c r="E34" s="424">
        <f t="shared" si="3"/>
        <v>0.73343373493975905</v>
      </c>
      <c r="F34" s="424">
        <f t="shared" si="4"/>
        <v>0.26656626506024095</v>
      </c>
      <c r="G34" s="425"/>
      <c r="H34" s="409"/>
      <c r="I34" s="409"/>
      <c r="J34" s="409"/>
      <c r="K34" s="409"/>
      <c r="L34" s="409"/>
      <c r="M34" s="409"/>
    </row>
    <row r="35" spans="1:13" x14ac:dyDescent="0.25">
      <c r="A35" s="414" t="s">
        <v>15</v>
      </c>
      <c r="B35" s="415">
        <v>10008</v>
      </c>
      <c r="C35" s="415">
        <v>16320</v>
      </c>
      <c r="D35" s="415">
        <f t="shared" si="2"/>
        <v>26328</v>
      </c>
      <c r="E35" s="424">
        <f t="shared" si="3"/>
        <v>0.38012762078395623</v>
      </c>
      <c r="F35" s="424">
        <f t="shared" si="4"/>
        <v>0.61987237921604377</v>
      </c>
      <c r="G35" s="425"/>
      <c r="H35" s="409"/>
      <c r="I35" s="409"/>
      <c r="J35" s="409"/>
      <c r="K35" s="409"/>
      <c r="L35" s="409"/>
      <c r="M35" s="409"/>
    </row>
    <row r="36" spans="1:13" x14ac:dyDescent="0.25">
      <c r="A36" s="414" t="s">
        <v>6</v>
      </c>
      <c r="B36" s="415">
        <v>16829</v>
      </c>
      <c r="C36" s="415">
        <v>26194</v>
      </c>
      <c r="D36" s="415">
        <f t="shared" si="2"/>
        <v>43023</v>
      </c>
      <c r="E36" s="424">
        <f t="shared" si="3"/>
        <v>0.39116286637380004</v>
      </c>
      <c r="F36" s="424">
        <f t="shared" si="4"/>
        <v>0.60883713362619996</v>
      </c>
      <c r="G36" s="425"/>
      <c r="H36" s="409"/>
      <c r="I36" s="409"/>
      <c r="J36" s="409"/>
      <c r="K36" s="409"/>
      <c r="L36" s="409"/>
      <c r="M36" s="409"/>
    </row>
    <row r="37" spans="1:13" x14ac:dyDescent="0.25">
      <c r="A37" s="414" t="s">
        <v>589</v>
      </c>
      <c r="B37" s="415">
        <v>110</v>
      </c>
      <c r="C37" s="415">
        <v>12</v>
      </c>
      <c r="D37" s="415">
        <f t="shared" si="2"/>
        <v>122</v>
      </c>
      <c r="E37" s="424">
        <f t="shared" si="3"/>
        <v>0.90163934426229508</v>
      </c>
      <c r="F37" s="424">
        <f t="shared" si="4"/>
        <v>9.8360655737704916E-2</v>
      </c>
      <c r="G37" s="425"/>
      <c r="H37" s="409"/>
      <c r="I37" s="409"/>
      <c r="J37" s="409"/>
      <c r="K37" s="409"/>
      <c r="L37" s="409"/>
      <c r="M37" s="409"/>
    </row>
    <row r="38" spans="1:13" x14ac:dyDescent="0.25">
      <c r="A38" s="414" t="s">
        <v>264</v>
      </c>
      <c r="B38" s="415">
        <v>9919</v>
      </c>
      <c r="C38" s="415">
        <v>4852</v>
      </c>
      <c r="D38" s="415">
        <f t="shared" si="2"/>
        <v>14771</v>
      </c>
      <c r="E38" s="424">
        <f t="shared" si="3"/>
        <v>0.6715185160111028</v>
      </c>
      <c r="F38" s="424">
        <f t="shared" si="4"/>
        <v>0.32848148398889715</v>
      </c>
      <c r="G38" s="425"/>
      <c r="H38" s="409"/>
      <c r="I38" s="409"/>
      <c r="J38" s="409"/>
      <c r="K38" s="409"/>
      <c r="L38" s="409"/>
      <c r="M38" s="409"/>
    </row>
    <row r="39" spans="1:13" x14ac:dyDescent="0.25">
      <c r="A39" s="414" t="s">
        <v>148</v>
      </c>
      <c r="B39" s="415">
        <v>472</v>
      </c>
      <c r="C39" s="415">
        <v>0</v>
      </c>
      <c r="D39" s="415">
        <f t="shared" si="2"/>
        <v>472</v>
      </c>
      <c r="E39" s="424">
        <f t="shared" si="3"/>
        <v>1</v>
      </c>
      <c r="F39" s="424">
        <f t="shared" si="4"/>
        <v>0</v>
      </c>
      <c r="G39" s="425"/>
      <c r="H39" s="409"/>
      <c r="I39" s="409"/>
      <c r="J39" s="409"/>
      <c r="K39" s="409"/>
      <c r="L39" s="409"/>
      <c r="M39" s="409"/>
    </row>
    <row r="40" spans="1:13" x14ac:dyDescent="0.25">
      <c r="A40" s="418" t="s">
        <v>478</v>
      </c>
      <c r="B40" s="419">
        <f>SUM(B28:B39)</f>
        <v>60491</v>
      </c>
      <c r="C40" s="419">
        <f>SUM(C28:C39)</f>
        <v>94872</v>
      </c>
      <c r="D40" s="419">
        <f t="shared" si="2"/>
        <v>155363</v>
      </c>
      <c r="E40" s="426">
        <f>B40/D40</f>
        <v>0.38935267727837386</v>
      </c>
      <c r="F40" s="426">
        <f t="shared" si="4"/>
        <v>0.61064732272162614</v>
      </c>
      <c r="G40" s="425"/>
      <c r="H40" s="409"/>
      <c r="I40" s="409"/>
      <c r="J40" s="409"/>
      <c r="K40" s="409"/>
      <c r="L40" s="409"/>
      <c r="M40" s="409"/>
    </row>
    <row r="41" spans="1:13" x14ac:dyDescent="0.25">
      <c r="A41" s="409"/>
      <c r="B41" s="409"/>
      <c r="C41" s="409"/>
      <c r="D41" s="409"/>
      <c r="E41" s="409"/>
      <c r="F41" s="409"/>
      <c r="G41" s="409"/>
      <c r="H41" s="409"/>
      <c r="I41" s="409"/>
      <c r="J41" s="409"/>
      <c r="K41" s="409"/>
      <c r="L41" s="409"/>
      <c r="M41" s="409"/>
    </row>
    <row r="42" spans="1:13" x14ac:dyDescent="0.25">
      <c r="A42" s="409"/>
      <c r="B42" s="409"/>
      <c r="C42" s="409"/>
      <c r="D42" s="409"/>
      <c r="E42" s="409"/>
      <c r="F42" s="409"/>
      <c r="G42" s="409"/>
      <c r="H42" s="409"/>
      <c r="I42" s="409"/>
      <c r="J42" s="409"/>
      <c r="K42" s="409"/>
      <c r="L42" s="409"/>
      <c r="M42" s="409"/>
    </row>
    <row r="43" spans="1:13" x14ac:dyDescent="0.25">
      <c r="A43" s="37" t="s">
        <v>637</v>
      </c>
      <c r="B43" s="409"/>
      <c r="C43" s="409"/>
      <c r="D43" s="409"/>
      <c r="E43" s="409"/>
      <c r="F43" s="409"/>
      <c r="G43" s="409"/>
      <c r="H43" s="409"/>
      <c r="I43" s="409"/>
      <c r="J43" s="409"/>
      <c r="K43" s="409"/>
      <c r="L43" s="409"/>
      <c r="M43" s="409"/>
    </row>
    <row r="44" spans="1:13" x14ac:dyDescent="0.25">
      <c r="A44" s="409"/>
      <c r="B44" s="409"/>
      <c r="C44" s="409"/>
      <c r="D44" s="409"/>
      <c r="E44" s="409"/>
      <c r="F44" s="409"/>
      <c r="G44" s="409"/>
      <c r="H44" s="409"/>
      <c r="I44" s="409"/>
      <c r="J44" s="409"/>
      <c r="K44" s="409"/>
      <c r="L44" s="409"/>
      <c r="M44" s="409"/>
    </row>
    <row r="45" spans="1:13" ht="51" x14ac:dyDescent="0.25">
      <c r="A45" s="421" t="s">
        <v>259</v>
      </c>
      <c r="B45" s="427" t="s">
        <v>0</v>
      </c>
      <c r="C45" s="427" t="s">
        <v>638</v>
      </c>
      <c r="D45" s="427" t="s">
        <v>639</v>
      </c>
      <c r="E45" s="409"/>
      <c r="F45" s="409"/>
      <c r="G45" s="409"/>
      <c r="H45" s="409"/>
      <c r="I45" s="409"/>
      <c r="J45" s="409"/>
      <c r="K45" s="409"/>
      <c r="L45" s="409"/>
      <c r="M45" s="409"/>
    </row>
    <row r="46" spans="1:13" x14ac:dyDescent="0.25">
      <c r="A46" s="414" t="s">
        <v>138</v>
      </c>
      <c r="B46" s="415">
        <v>4596</v>
      </c>
      <c r="C46" s="417">
        <f t="shared" ref="C46:C56" si="5">B46/C28</f>
        <v>0.45763218161903813</v>
      </c>
      <c r="D46" s="417">
        <f t="shared" ref="D46:D56" si="6">B46/D28</f>
        <v>0.42441592021423952</v>
      </c>
      <c r="E46" s="409"/>
      <c r="F46" s="409"/>
      <c r="G46" s="409"/>
      <c r="H46" s="409"/>
      <c r="I46" s="409"/>
      <c r="J46" s="409"/>
      <c r="K46" s="409"/>
      <c r="L46" s="409"/>
      <c r="M46" s="409"/>
    </row>
    <row r="47" spans="1:13" x14ac:dyDescent="0.25">
      <c r="A47" s="414" t="s">
        <v>139</v>
      </c>
      <c r="B47" s="415">
        <v>6279</v>
      </c>
      <c r="C47" s="417">
        <f t="shared" si="5"/>
        <v>0.33094397301428347</v>
      </c>
      <c r="D47" s="417">
        <f t="shared" si="6"/>
        <v>0.29567715200602751</v>
      </c>
      <c r="E47" s="409"/>
      <c r="F47" s="409"/>
      <c r="G47" s="409"/>
      <c r="H47" s="409"/>
      <c r="I47" s="409"/>
      <c r="J47" s="409"/>
      <c r="K47" s="409"/>
      <c r="L47" s="409"/>
      <c r="M47" s="409"/>
    </row>
    <row r="48" spans="1:13" x14ac:dyDescent="0.25">
      <c r="A48" s="414" t="s">
        <v>575</v>
      </c>
      <c r="B48" s="415">
        <v>45</v>
      </c>
      <c r="C48" s="417">
        <f t="shared" si="5"/>
        <v>0.52941176470588236</v>
      </c>
      <c r="D48" s="417">
        <f t="shared" si="6"/>
        <v>0.14331210191082802</v>
      </c>
      <c r="E48" s="409"/>
      <c r="F48" s="409"/>
      <c r="G48" s="409"/>
      <c r="H48" s="409"/>
      <c r="I48" s="409"/>
      <c r="J48" s="409"/>
      <c r="K48" s="409"/>
      <c r="L48" s="409"/>
      <c r="M48" s="409"/>
    </row>
    <row r="49" spans="1:13" x14ac:dyDescent="0.25">
      <c r="A49" s="414" t="s">
        <v>579</v>
      </c>
      <c r="B49" s="415">
        <v>4483</v>
      </c>
      <c r="C49" s="417">
        <f t="shared" si="5"/>
        <v>0.38267178830559112</v>
      </c>
      <c r="D49" s="417">
        <f t="shared" si="6"/>
        <v>0.31358421936205932</v>
      </c>
      <c r="E49" s="409"/>
      <c r="F49" s="409"/>
      <c r="G49" s="409"/>
      <c r="H49" s="409"/>
      <c r="I49" s="409"/>
      <c r="J49" s="409"/>
      <c r="K49" s="409"/>
      <c r="L49" s="409"/>
      <c r="M49" s="409"/>
    </row>
    <row r="50" spans="1:13" x14ac:dyDescent="0.25">
      <c r="A50" s="414" t="s">
        <v>630</v>
      </c>
      <c r="B50" s="415">
        <v>2340</v>
      </c>
      <c r="C50" s="417">
        <f t="shared" si="5"/>
        <v>0.90697674418604646</v>
      </c>
      <c r="D50" s="417">
        <f t="shared" si="6"/>
        <v>0.26545660805445265</v>
      </c>
      <c r="E50" s="409"/>
      <c r="F50" s="409"/>
      <c r="G50" s="409"/>
      <c r="H50" s="409"/>
      <c r="I50" s="409"/>
      <c r="J50" s="409"/>
      <c r="K50" s="409"/>
      <c r="L50" s="409"/>
      <c r="M50" s="409"/>
    </row>
    <row r="51" spans="1:13" x14ac:dyDescent="0.25">
      <c r="A51" s="414" t="s">
        <v>172</v>
      </c>
      <c r="B51" s="415">
        <v>1266</v>
      </c>
      <c r="C51" s="417">
        <f t="shared" si="5"/>
        <v>1</v>
      </c>
      <c r="D51" s="417">
        <f t="shared" si="6"/>
        <v>0.27928524156187956</v>
      </c>
      <c r="E51" s="409"/>
      <c r="F51" s="409"/>
      <c r="G51" s="409"/>
      <c r="H51" s="409"/>
      <c r="I51" s="409"/>
      <c r="J51" s="409"/>
      <c r="K51" s="409"/>
      <c r="L51" s="409"/>
      <c r="M51" s="409"/>
    </row>
    <row r="52" spans="1:13" x14ac:dyDescent="0.25">
      <c r="A52" s="414" t="s">
        <v>10</v>
      </c>
      <c r="B52" s="415">
        <v>2538</v>
      </c>
      <c r="C52" s="417">
        <f t="shared" si="5"/>
        <v>0.89618644067796616</v>
      </c>
      <c r="D52" s="417">
        <f t="shared" si="6"/>
        <v>0.23889307228915663</v>
      </c>
      <c r="E52" s="409"/>
      <c r="F52" s="409"/>
      <c r="G52" s="409"/>
      <c r="H52" s="409"/>
      <c r="I52" s="409"/>
      <c r="J52" s="409"/>
      <c r="K52" s="409"/>
      <c r="L52" s="409"/>
      <c r="M52" s="409"/>
    </row>
    <row r="53" spans="1:13" x14ac:dyDescent="0.25">
      <c r="A53" s="414" t="s">
        <v>15</v>
      </c>
      <c r="B53" s="415">
        <v>7266</v>
      </c>
      <c r="C53" s="417">
        <f t="shared" si="5"/>
        <v>0.44522058823529409</v>
      </c>
      <c r="D53" s="417">
        <f t="shared" si="6"/>
        <v>0.27597994530537828</v>
      </c>
      <c r="E53" s="409"/>
      <c r="F53" s="409"/>
      <c r="G53" s="409"/>
      <c r="H53" s="409"/>
      <c r="I53" s="409"/>
      <c r="J53" s="409"/>
      <c r="K53" s="409"/>
      <c r="L53" s="409"/>
      <c r="M53" s="409"/>
    </row>
    <row r="54" spans="1:13" x14ac:dyDescent="0.25">
      <c r="A54" s="414" t="s">
        <v>6</v>
      </c>
      <c r="B54" s="415">
        <v>12784</v>
      </c>
      <c r="C54" s="417">
        <f t="shared" si="5"/>
        <v>0.48805069863327477</v>
      </c>
      <c r="D54" s="417">
        <f t="shared" si="6"/>
        <v>0.29714338842014737</v>
      </c>
      <c r="E54" s="409"/>
      <c r="F54" s="409"/>
      <c r="G54" s="409"/>
      <c r="H54" s="409"/>
      <c r="I54" s="409"/>
      <c r="J54" s="409"/>
      <c r="K54" s="409"/>
      <c r="L54" s="409"/>
      <c r="M54" s="409"/>
    </row>
    <row r="55" spans="1:13" x14ac:dyDescent="0.25">
      <c r="A55" s="414" t="s">
        <v>589</v>
      </c>
      <c r="B55" s="415">
        <v>12</v>
      </c>
      <c r="C55" s="417">
        <f t="shared" si="5"/>
        <v>1</v>
      </c>
      <c r="D55" s="417">
        <f t="shared" si="6"/>
        <v>9.8360655737704916E-2</v>
      </c>
      <c r="E55" s="409"/>
      <c r="F55" s="409"/>
      <c r="G55" s="409"/>
      <c r="H55" s="409"/>
      <c r="I55" s="409"/>
      <c r="J55" s="409"/>
      <c r="K55" s="409"/>
      <c r="L55" s="409"/>
      <c r="M55" s="409"/>
    </row>
    <row r="56" spans="1:13" x14ac:dyDescent="0.25">
      <c r="A56" s="414" t="s">
        <v>264</v>
      </c>
      <c r="B56" s="415">
        <v>3424</v>
      </c>
      <c r="C56" s="417">
        <f t="shared" si="5"/>
        <v>0.70568837592745259</v>
      </c>
      <c r="D56" s="417">
        <f t="shared" si="6"/>
        <v>0.23180556495836435</v>
      </c>
      <c r="E56" s="409"/>
      <c r="F56" s="409"/>
      <c r="G56" s="409"/>
      <c r="H56" s="409"/>
      <c r="I56" s="409"/>
      <c r="J56" s="409"/>
      <c r="K56" s="409"/>
      <c r="L56" s="409"/>
      <c r="M56" s="409"/>
    </row>
    <row r="57" spans="1:13" x14ac:dyDescent="0.25">
      <c r="A57" s="414" t="s">
        <v>148</v>
      </c>
      <c r="B57" s="415"/>
      <c r="C57" s="417"/>
      <c r="D57" s="417"/>
      <c r="E57" s="409"/>
      <c r="F57" s="409"/>
      <c r="G57" s="409"/>
      <c r="H57" s="409"/>
      <c r="I57" s="409"/>
      <c r="J57" s="409"/>
      <c r="K57" s="409"/>
      <c r="L57" s="409"/>
      <c r="M57" s="409"/>
    </row>
    <row r="58" spans="1:13" x14ac:dyDescent="0.25">
      <c r="A58" s="418" t="s">
        <v>478</v>
      </c>
      <c r="B58" s="419">
        <f>SUM(B46:B57)</f>
        <v>45033</v>
      </c>
      <c r="C58" s="426">
        <f>B58/C40</f>
        <v>0.47467113584619275</v>
      </c>
      <c r="D58" s="426">
        <f>B58/D40</f>
        <v>0.2898566582777109</v>
      </c>
      <c r="E58" s="409"/>
      <c r="F58" s="409"/>
      <c r="G58" s="409"/>
      <c r="H58" s="409"/>
      <c r="I58" s="409"/>
      <c r="J58" s="409"/>
      <c r="K58" s="409"/>
      <c r="L58" s="409"/>
      <c r="M58" s="409"/>
    </row>
    <row r="59" spans="1:13" x14ac:dyDescent="0.25">
      <c r="A59" s="409"/>
      <c r="B59" s="409"/>
      <c r="C59" s="409"/>
      <c r="D59" s="409"/>
      <c r="E59" s="409"/>
      <c r="F59" s="409"/>
      <c r="G59" s="409"/>
      <c r="H59" s="409"/>
      <c r="I59" s="409"/>
      <c r="J59" s="409"/>
      <c r="K59" s="409"/>
      <c r="L59" s="409"/>
      <c r="M59" s="409"/>
    </row>
    <row r="60" spans="1:13" x14ac:dyDescent="0.25">
      <c r="A60" s="409"/>
      <c r="B60" s="409"/>
      <c r="C60" s="409"/>
      <c r="D60" s="409"/>
      <c r="E60" s="409"/>
      <c r="F60" s="409"/>
      <c r="G60" s="409"/>
      <c r="H60" s="409"/>
      <c r="I60" s="409"/>
      <c r="J60" s="409"/>
      <c r="K60" s="409"/>
      <c r="L60" s="409"/>
      <c r="M60" s="409"/>
    </row>
    <row r="61" spans="1:13" ht="51" x14ac:dyDescent="0.25">
      <c r="A61" s="421" t="s">
        <v>259</v>
      </c>
      <c r="B61" s="427" t="s">
        <v>14</v>
      </c>
      <c r="C61" s="427" t="s">
        <v>640</v>
      </c>
      <c r="D61" s="427" t="s">
        <v>641</v>
      </c>
      <c r="E61" s="409"/>
      <c r="F61" s="409"/>
      <c r="G61" s="409"/>
      <c r="H61" s="409"/>
      <c r="I61" s="409"/>
      <c r="J61" s="409"/>
      <c r="K61" s="409"/>
      <c r="L61" s="409"/>
      <c r="M61" s="409"/>
    </row>
    <row r="62" spans="1:13" x14ac:dyDescent="0.25">
      <c r="A62" s="414" t="s">
        <v>138</v>
      </c>
      <c r="B62" s="415">
        <v>4887</v>
      </c>
      <c r="C62" s="417">
        <f>B62/C28</f>
        <v>0.48660758737429055</v>
      </c>
      <c r="D62" s="417">
        <f>B62/D28</f>
        <v>0.45128820759072857</v>
      </c>
      <c r="E62" s="409"/>
      <c r="F62" s="409"/>
      <c r="G62" s="409"/>
      <c r="H62" s="409"/>
      <c r="I62" s="409"/>
      <c r="J62" s="409"/>
      <c r="K62" s="409"/>
      <c r="L62" s="409"/>
      <c r="M62" s="409"/>
    </row>
    <row r="63" spans="1:13" x14ac:dyDescent="0.25">
      <c r="A63" s="414" t="s">
        <v>139</v>
      </c>
      <c r="B63" s="415">
        <v>11679</v>
      </c>
      <c r="C63" s="417">
        <f>B63/C29</f>
        <v>0.61555895219522483</v>
      </c>
      <c r="D63" s="417">
        <f>B63/D29</f>
        <v>0.54996232812205692</v>
      </c>
      <c r="E63" s="409"/>
      <c r="F63" s="409"/>
      <c r="G63" s="409"/>
      <c r="H63" s="409"/>
      <c r="I63" s="409"/>
      <c r="J63" s="409"/>
      <c r="K63" s="409"/>
      <c r="L63" s="409"/>
      <c r="M63" s="409"/>
    </row>
    <row r="64" spans="1:13" x14ac:dyDescent="0.25">
      <c r="A64" s="414" t="s">
        <v>575</v>
      </c>
      <c r="B64" s="415"/>
      <c r="C64" s="417"/>
      <c r="D64" s="417"/>
      <c r="E64" s="409"/>
      <c r="F64" s="409"/>
      <c r="G64" s="409"/>
      <c r="H64" s="409"/>
      <c r="I64" s="409"/>
      <c r="J64" s="409"/>
      <c r="K64" s="409"/>
      <c r="L64" s="409"/>
      <c r="M64" s="409"/>
    </row>
    <row r="65" spans="1:13" x14ac:dyDescent="0.25">
      <c r="A65" s="414" t="s">
        <v>579</v>
      </c>
      <c r="B65" s="415">
        <v>6025</v>
      </c>
      <c r="C65" s="417">
        <f>B65/C31</f>
        <v>0.51429790866410585</v>
      </c>
      <c r="D65" s="417">
        <f>B65/D31</f>
        <v>0.42144655847789592</v>
      </c>
      <c r="E65" s="409"/>
      <c r="F65" s="409"/>
      <c r="G65" s="409"/>
      <c r="H65" s="409"/>
      <c r="I65" s="409"/>
      <c r="J65" s="409"/>
      <c r="K65" s="409"/>
      <c r="L65" s="409"/>
      <c r="M65" s="409"/>
    </row>
    <row r="66" spans="1:13" x14ac:dyDescent="0.25">
      <c r="A66" s="414" t="s">
        <v>630</v>
      </c>
      <c r="B66" s="415">
        <v>230</v>
      </c>
      <c r="C66" s="417">
        <f>B66/C32</f>
        <v>8.9147286821705432E-2</v>
      </c>
      <c r="D66" s="417">
        <f>B66/D32</f>
        <v>2.6091888825865002E-2</v>
      </c>
      <c r="E66" s="409"/>
      <c r="F66" s="409"/>
      <c r="G66" s="409"/>
      <c r="H66" s="409"/>
      <c r="I66" s="409"/>
      <c r="J66" s="409"/>
      <c r="K66" s="409"/>
      <c r="L66" s="409"/>
      <c r="M66" s="409"/>
    </row>
    <row r="67" spans="1:13" x14ac:dyDescent="0.25">
      <c r="A67" s="414" t="s">
        <v>172</v>
      </c>
      <c r="B67" s="415"/>
      <c r="C67" s="417"/>
      <c r="D67" s="417"/>
      <c r="E67" s="409"/>
      <c r="F67" s="409"/>
      <c r="G67" s="409"/>
      <c r="H67" s="409"/>
      <c r="I67" s="409"/>
      <c r="J67" s="409"/>
      <c r="K67" s="409"/>
      <c r="L67" s="409"/>
      <c r="M67" s="409"/>
    </row>
    <row r="68" spans="1:13" x14ac:dyDescent="0.25">
      <c r="A68" s="414" t="s">
        <v>10</v>
      </c>
      <c r="B68" s="415">
        <v>271</v>
      </c>
      <c r="C68" s="417">
        <f>B68/C34</f>
        <v>9.5692090395480225E-2</v>
      </c>
      <c r="D68" s="417">
        <f>B68/D34</f>
        <v>2.5508283132530122E-2</v>
      </c>
      <c r="E68" s="409"/>
      <c r="F68" s="409"/>
      <c r="G68" s="409"/>
      <c r="H68" s="409"/>
      <c r="I68" s="409"/>
      <c r="J68" s="409"/>
      <c r="K68" s="409"/>
      <c r="L68" s="409"/>
      <c r="M68" s="409"/>
    </row>
    <row r="69" spans="1:13" x14ac:dyDescent="0.25">
      <c r="A69" s="414" t="s">
        <v>15</v>
      </c>
      <c r="B69" s="415">
        <v>8150</v>
      </c>
      <c r="C69" s="417">
        <f>B69/C35</f>
        <v>0.49938725490196079</v>
      </c>
      <c r="D69" s="417">
        <f>B69/D35</f>
        <v>0.30955636584624735</v>
      </c>
      <c r="E69" s="409"/>
      <c r="F69" s="409"/>
      <c r="G69" s="409"/>
      <c r="H69" s="409"/>
      <c r="I69" s="409"/>
      <c r="J69" s="409"/>
      <c r="K69" s="409"/>
      <c r="L69" s="409"/>
      <c r="M69" s="409"/>
    </row>
    <row r="70" spans="1:13" x14ac:dyDescent="0.25">
      <c r="A70" s="414" t="s">
        <v>6</v>
      </c>
      <c r="B70" s="415">
        <v>11853</v>
      </c>
      <c r="C70" s="417">
        <f>B70/C36</f>
        <v>0.45250820798656183</v>
      </c>
      <c r="D70" s="417">
        <f>B70/D36</f>
        <v>0.27550380029286659</v>
      </c>
      <c r="E70" s="409"/>
      <c r="F70" s="409"/>
      <c r="G70" s="409"/>
      <c r="H70" s="409"/>
      <c r="I70" s="409"/>
      <c r="J70" s="409"/>
      <c r="K70" s="409"/>
      <c r="L70" s="409"/>
      <c r="M70" s="409"/>
    </row>
    <row r="71" spans="1:13" x14ac:dyDescent="0.25">
      <c r="A71" s="414" t="s">
        <v>589</v>
      </c>
      <c r="B71" s="415"/>
      <c r="C71" s="417"/>
      <c r="D71" s="417"/>
      <c r="E71" s="409"/>
      <c r="F71" s="409"/>
      <c r="G71" s="409"/>
      <c r="H71" s="409"/>
      <c r="I71" s="409"/>
      <c r="J71" s="409"/>
      <c r="K71" s="409"/>
      <c r="L71" s="409"/>
      <c r="M71" s="409"/>
    </row>
    <row r="72" spans="1:13" x14ac:dyDescent="0.25">
      <c r="A72" s="414" t="s">
        <v>264</v>
      </c>
      <c r="B72" s="415">
        <v>931</v>
      </c>
      <c r="C72" s="417">
        <f>B72/C38</f>
        <v>0.19187963726298435</v>
      </c>
      <c r="D72" s="417">
        <f>B72/D38</f>
        <v>6.3028907995396385E-2</v>
      </c>
      <c r="E72" s="409"/>
      <c r="F72" s="409"/>
      <c r="G72" s="409"/>
      <c r="H72" s="409"/>
      <c r="I72" s="409"/>
      <c r="J72" s="409"/>
      <c r="K72" s="409"/>
      <c r="L72" s="409"/>
      <c r="M72" s="409"/>
    </row>
    <row r="73" spans="1:13" x14ac:dyDescent="0.25">
      <c r="A73" s="414" t="s">
        <v>148</v>
      </c>
      <c r="B73" s="415"/>
      <c r="C73" s="417"/>
      <c r="D73" s="417"/>
      <c r="E73" s="409"/>
      <c r="F73" s="409"/>
      <c r="G73" s="409"/>
      <c r="H73" s="409"/>
      <c r="I73" s="409"/>
      <c r="J73" s="409"/>
      <c r="K73" s="409"/>
      <c r="L73" s="409"/>
      <c r="M73" s="409"/>
    </row>
    <row r="74" spans="1:13" x14ac:dyDescent="0.25">
      <c r="A74" s="418" t="s">
        <v>478</v>
      </c>
      <c r="B74" s="419">
        <f>SUM(B62:B73)</f>
        <v>44026</v>
      </c>
      <c r="C74" s="426">
        <f>B74/C40</f>
        <v>0.46405683447170926</v>
      </c>
      <c r="D74" s="426">
        <f>B74/D40</f>
        <v>0.28337506356082209</v>
      </c>
      <c r="E74" s="409"/>
      <c r="F74" s="409"/>
      <c r="G74" s="409"/>
      <c r="H74" s="409"/>
      <c r="I74" s="409"/>
      <c r="J74" s="409"/>
      <c r="K74" s="409"/>
      <c r="L74" s="409"/>
      <c r="M74" s="409"/>
    </row>
    <row r="75" spans="1:13" x14ac:dyDescent="0.25">
      <c r="A75" s="409"/>
      <c r="B75" s="409"/>
      <c r="C75" s="409"/>
      <c r="D75" s="409"/>
      <c r="E75" s="409"/>
      <c r="F75" s="409"/>
      <c r="G75" s="409"/>
      <c r="H75" s="409"/>
      <c r="I75" s="409"/>
      <c r="J75" s="409"/>
      <c r="K75" s="409"/>
      <c r="L75" s="409"/>
      <c r="M75" s="409"/>
    </row>
    <row r="76" spans="1:13" x14ac:dyDescent="0.25">
      <c r="A76" s="409"/>
      <c r="B76" s="409"/>
      <c r="C76" s="409"/>
      <c r="D76" s="409"/>
      <c r="E76" s="409"/>
      <c r="F76" s="409"/>
      <c r="G76" s="409"/>
      <c r="H76" s="409"/>
      <c r="I76" s="409"/>
      <c r="J76" s="409"/>
      <c r="K76" s="409"/>
      <c r="L76" s="409"/>
      <c r="M76" s="409"/>
    </row>
    <row r="77" spans="1:13" ht="51" x14ac:dyDescent="0.25">
      <c r="A77" s="421" t="s">
        <v>259</v>
      </c>
      <c r="B77" s="427" t="s">
        <v>119</v>
      </c>
      <c r="C77" s="427" t="s">
        <v>642</v>
      </c>
      <c r="D77" s="427" t="s">
        <v>643</v>
      </c>
      <c r="E77" s="409"/>
      <c r="F77" s="409"/>
      <c r="G77" s="409"/>
      <c r="H77" s="409"/>
      <c r="I77" s="409"/>
      <c r="J77" s="409"/>
      <c r="K77" s="409"/>
      <c r="L77" s="409"/>
      <c r="M77" s="409"/>
    </row>
    <row r="78" spans="1:13" x14ac:dyDescent="0.25">
      <c r="A78" s="414" t="s">
        <v>138</v>
      </c>
      <c r="B78" s="415">
        <v>560</v>
      </c>
      <c r="C78" s="417">
        <f>B78/C28</f>
        <v>5.5760231006671317E-2</v>
      </c>
      <c r="D78" s="417">
        <f>B78/D28</f>
        <v>5.1712992889463474E-2</v>
      </c>
      <c r="E78" s="409"/>
      <c r="F78" s="409"/>
      <c r="G78" s="409"/>
      <c r="H78" s="409"/>
      <c r="I78" s="409"/>
      <c r="J78" s="409"/>
      <c r="K78" s="409"/>
      <c r="L78" s="409"/>
      <c r="M78" s="409"/>
    </row>
    <row r="79" spans="1:13" x14ac:dyDescent="0.25">
      <c r="A79" s="414" t="s">
        <v>139</v>
      </c>
      <c r="B79" s="415">
        <v>1004</v>
      </c>
      <c r="C79" s="417">
        <f>B79/C29</f>
        <v>5.2917303536604648E-2</v>
      </c>
      <c r="D79" s="417">
        <f>B79/D29</f>
        <v>4.7278206818609905E-2</v>
      </c>
      <c r="E79" s="409"/>
      <c r="F79" s="409"/>
      <c r="G79" s="409"/>
      <c r="H79" s="409"/>
      <c r="I79" s="409"/>
      <c r="J79" s="409"/>
      <c r="K79" s="409"/>
      <c r="L79" s="409"/>
      <c r="M79" s="409"/>
    </row>
    <row r="80" spans="1:13" x14ac:dyDescent="0.25">
      <c r="A80" s="414" t="s">
        <v>575</v>
      </c>
      <c r="B80" s="415">
        <v>40</v>
      </c>
      <c r="C80" s="417">
        <f>B80/C30</f>
        <v>0.47058823529411764</v>
      </c>
      <c r="D80" s="417">
        <f>B80/D30</f>
        <v>0.12738853503184713</v>
      </c>
      <c r="E80" s="409"/>
      <c r="F80" s="409"/>
      <c r="G80" s="409"/>
      <c r="H80" s="409"/>
      <c r="I80" s="409"/>
      <c r="J80" s="409"/>
      <c r="K80" s="409"/>
      <c r="L80" s="409"/>
      <c r="M80" s="409"/>
    </row>
    <row r="81" spans="1:13" x14ac:dyDescent="0.25">
      <c r="A81" s="414" t="s">
        <v>579</v>
      </c>
      <c r="B81" s="415">
        <v>1207</v>
      </c>
      <c r="C81" s="417">
        <f>B81/C31</f>
        <v>0.10303030303030303</v>
      </c>
      <c r="D81" s="417">
        <f>B81/D31</f>
        <v>8.4429210968102963E-2</v>
      </c>
      <c r="E81" s="409"/>
      <c r="F81" s="409"/>
      <c r="G81" s="409"/>
      <c r="H81" s="409"/>
      <c r="I81" s="409"/>
      <c r="J81" s="409"/>
      <c r="K81" s="409"/>
      <c r="L81" s="409"/>
      <c r="M81" s="409"/>
    </row>
    <row r="82" spans="1:13" x14ac:dyDescent="0.25">
      <c r="A82" s="414" t="s">
        <v>630</v>
      </c>
      <c r="B82" s="415">
        <v>10</v>
      </c>
      <c r="C82" s="417">
        <f>B82/C32</f>
        <v>3.875968992248062E-3</v>
      </c>
      <c r="D82" s="417">
        <f>B82/D32</f>
        <v>1.1344299489506524E-3</v>
      </c>
      <c r="E82" s="409"/>
      <c r="F82" s="409"/>
      <c r="G82" s="409"/>
      <c r="H82" s="409"/>
      <c r="I82" s="409"/>
      <c r="J82" s="409"/>
      <c r="K82" s="409"/>
      <c r="L82" s="409"/>
      <c r="M82" s="409"/>
    </row>
    <row r="83" spans="1:13" x14ac:dyDescent="0.25">
      <c r="A83" s="414" t="s">
        <v>172</v>
      </c>
      <c r="B83" s="415"/>
      <c r="C83" s="417"/>
      <c r="D83" s="417"/>
      <c r="E83" s="409"/>
      <c r="F83" s="409"/>
      <c r="G83" s="409"/>
      <c r="H83" s="409"/>
      <c r="I83" s="409"/>
      <c r="J83" s="409"/>
      <c r="K83" s="409"/>
      <c r="L83" s="409"/>
      <c r="M83" s="409"/>
    </row>
    <row r="84" spans="1:13" x14ac:dyDescent="0.25">
      <c r="A84" s="414" t="s">
        <v>10</v>
      </c>
      <c r="B84" s="415">
        <v>23</v>
      </c>
      <c r="C84" s="417">
        <f>B84/C34</f>
        <v>8.1214689265536721E-3</v>
      </c>
      <c r="D84" s="417">
        <f>B84/D34</f>
        <v>2.1649096385542169E-3</v>
      </c>
      <c r="E84" s="409"/>
      <c r="F84" s="409"/>
      <c r="G84" s="409"/>
      <c r="H84" s="409"/>
      <c r="I84" s="409"/>
      <c r="J84" s="409"/>
      <c r="K84" s="409"/>
      <c r="L84" s="409"/>
      <c r="M84" s="409"/>
    </row>
    <row r="85" spans="1:13" x14ac:dyDescent="0.25">
      <c r="A85" s="414" t="s">
        <v>15</v>
      </c>
      <c r="B85" s="415">
        <v>890</v>
      </c>
      <c r="C85" s="417">
        <f>B85/C35</f>
        <v>5.4534313725490197E-2</v>
      </c>
      <c r="D85" s="417">
        <f>B85/D35</f>
        <v>3.3804314797933756E-2</v>
      </c>
      <c r="E85" s="409"/>
      <c r="F85" s="409"/>
      <c r="G85" s="409"/>
      <c r="H85" s="409"/>
      <c r="I85" s="409"/>
      <c r="J85" s="409"/>
      <c r="K85" s="409"/>
      <c r="L85" s="409"/>
      <c r="M85" s="409"/>
    </row>
    <row r="86" spans="1:13" x14ac:dyDescent="0.25">
      <c r="A86" s="414" t="s">
        <v>6</v>
      </c>
      <c r="B86" s="415">
        <v>1530</v>
      </c>
      <c r="C86" s="417">
        <f>B86/C36</f>
        <v>5.8410322974727036E-2</v>
      </c>
      <c r="D86" s="417">
        <f>B86/D36</f>
        <v>3.5562373614113379E-2</v>
      </c>
      <c r="E86" s="409"/>
      <c r="F86" s="409"/>
      <c r="G86" s="409"/>
      <c r="H86" s="409"/>
      <c r="I86" s="409"/>
      <c r="J86" s="409"/>
      <c r="K86" s="409"/>
      <c r="L86" s="409"/>
      <c r="M86" s="409"/>
    </row>
    <row r="87" spans="1:13" x14ac:dyDescent="0.25">
      <c r="A87" s="414" t="s">
        <v>589</v>
      </c>
      <c r="B87" s="415"/>
      <c r="C87" s="417"/>
      <c r="D87" s="417"/>
      <c r="E87" s="409"/>
      <c r="F87" s="409"/>
      <c r="G87" s="409"/>
      <c r="H87" s="409"/>
      <c r="I87" s="409"/>
      <c r="J87" s="409"/>
      <c r="K87" s="409"/>
      <c r="L87" s="409"/>
      <c r="M87" s="409"/>
    </row>
    <row r="88" spans="1:13" x14ac:dyDescent="0.25">
      <c r="A88" s="414" t="s">
        <v>264</v>
      </c>
      <c r="B88" s="415">
        <v>442</v>
      </c>
      <c r="C88" s="417">
        <f>B88/C38</f>
        <v>9.1096455070074189E-2</v>
      </c>
      <c r="D88" s="417">
        <f>B88/D38</f>
        <v>2.9923498747545865E-2</v>
      </c>
      <c r="E88" s="409"/>
      <c r="F88" s="409"/>
      <c r="G88" s="409"/>
      <c r="H88" s="409"/>
      <c r="I88" s="409"/>
      <c r="J88" s="409"/>
      <c r="K88" s="409"/>
      <c r="L88" s="409"/>
      <c r="M88" s="409"/>
    </row>
    <row r="89" spans="1:13" x14ac:dyDescent="0.25">
      <c r="A89" s="414" t="s">
        <v>148</v>
      </c>
      <c r="B89" s="415"/>
      <c r="C89" s="417"/>
      <c r="D89" s="417"/>
      <c r="E89" s="409"/>
      <c r="F89" s="409"/>
      <c r="G89" s="409"/>
      <c r="H89" s="409"/>
      <c r="I89" s="409"/>
      <c r="J89" s="409"/>
      <c r="K89" s="409"/>
      <c r="L89" s="409"/>
      <c r="M89" s="409"/>
    </row>
    <row r="90" spans="1:13" x14ac:dyDescent="0.25">
      <c r="A90" s="418" t="s">
        <v>478</v>
      </c>
      <c r="B90" s="419">
        <f>SUM(B78:B89)</f>
        <v>5706</v>
      </c>
      <c r="C90" s="426">
        <f>B90/C40</f>
        <v>6.0144194282823173E-2</v>
      </c>
      <c r="D90" s="426">
        <f>B90/D40</f>
        <v>3.6726891216055303E-2</v>
      </c>
      <c r="E90" s="409"/>
      <c r="F90" s="409"/>
      <c r="G90" s="409"/>
      <c r="H90" s="409"/>
      <c r="I90" s="409"/>
      <c r="J90" s="409"/>
      <c r="K90" s="409"/>
      <c r="L90" s="409"/>
      <c r="M90" s="409"/>
    </row>
    <row r="91" spans="1:13" x14ac:dyDescent="0.25">
      <c r="A91" s="409"/>
      <c r="B91" s="409"/>
      <c r="C91" s="409"/>
      <c r="D91" s="409"/>
      <c r="E91" s="409"/>
      <c r="F91" s="409"/>
      <c r="G91" s="409"/>
      <c r="H91" s="409"/>
      <c r="I91" s="409"/>
      <c r="J91" s="409"/>
      <c r="K91" s="409"/>
      <c r="L91" s="409"/>
      <c r="M91" s="409"/>
    </row>
    <row r="92" spans="1:13" x14ac:dyDescent="0.25">
      <c r="A92" s="409"/>
      <c r="B92" s="409"/>
      <c r="C92" s="409"/>
      <c r="D92" s="409"/>
      <c r="E92" s="409"/>
      <c r="F92" s="409"/>
      <c r="G92" s="409"/>
      <c r="H92" s="409"/>
      <c r="I92" s="409"/>
      <c r="J92" s="409"/>
      <c r="K92" s="409"/>
      <c r="L92" s="409"/>
      <c r="M92" s="409"/>
    </row>
    <row r="93" spans="1:13" ht="51" x14ac:dyDescent="0.25">
      <c r="A93" s="421" t="s">
        <v>259</v>
      </c>
      <c r="B93" s="427" t="s">
        <v>171</v>
      </c>
      <c r="C93" s="427" t="s">
        <v>644</v>
      </c>
      <c r="D93" s="427" t="s">
        <v>645</v>
      </c>
      <c r="E93" s="409"/>
      <c r="F93" s="409"/>
      <c r="G93" s="409"/>
      <c r="H93" s="409"/>
      <c r="I93" s="409"/>
      <c r="J93" s="409"/>
      <c r="K93" s="409"/>
      <c r="L93" s="409"/>
      <c r="M93" s="409"/>
    </row>
    <row r="94" spans="1:13" x14ac:dyDescent="0.25">
      <c r="A94" s="414" t="s">
        <v>138</v>
      </c>
      <c r="B94" s="415"/>
      <c r="C94" s="417"/>
      <c r="D94" s="417"/>
      <c r="E94" s="409"/>
      <c r="F94" s="409"/>
      <c r="G94" s="409"/>
      <c r="H94" s="409"/>
      <c r="I94" s="409"/>
      <c r="J94" s="409"/>
      <c r="K94" s="409"/>
      <c r="L94" s="409"/>
      <c r="M94" s="409"/>
    </row>
    <row r="95" spans="1:13" x14ac:dyDescent="0.25">
      <c r="A95" s="414" t="s">
        <v>139</v>
      </c>
      <c r="B95" s="415">
        <v>11</v>
      </c>
      <c r="C95" s="417">
        <f>B95/C29</f>
        <v>5.7977125388710272E-4</v>
      </c>
      <c r="D95" s="417">
        <f>B95/D29</f>
        <v>5.1798832171783763E-4</v>
      </c>
      <c r="E95" s="409"/>
      <c r="F95" s="409"/>
      <c r="G95" s="409"/>
      <c r="H95" s="409"/>
      <c r="I95" s="409"/>
      <c r="J95" s="409"/>
      <c r="K95" s="409"/>
      <c r="L95" s="409"/>
      <c r="M95" s="409"/>
    </row>
    <row r="96" spans="1:13" x14ac:dyDescent="0.25">
      <c r="A96" s="414" t="s">
        <v>575</v>
      </c>
      <c r="B96" s="415"/>
      <c r="C96" s="417"/>
      <c r="D96" s="417"/>
      <c r="E96" s="409"/>
      <c r="F96" s="409"/>
      <c r="G96" s="409"/>
      <c r="H96" s="409"/>
      <c r="I96" s="409"/>
      <c r="J96" s="409"/>
      <c r="K96" s="409"/>
      <c r="L96" s="409"/>
      <c r="M96" s="409"/>
    </row>
    <row r="97" spans="1:13" x14ac:dyDescent="0.25">
      <c r="A97" s="414" t="s">
        <v>579</v>
      </c>
      <c r="B97" s="415"/>
      <c r="C97" s="417"/>
      <c r="D97" s="417"/>
      <c r="E97" s="409"/>
      <c r="F97" s="409"/>
      <c r="G97" s="409"/>
      <c r="H97" s="409"/>
      <c r="I97" s="409"/>
      <c r="J97" s="409"/>
      <c r="K97" s="409"/>
      <c r="L97" s="409"/>
      <c r="M97" s="409"/>
    </row>
    <row r="98" spans="1:13" x14ac:dyDescent="0.25">
      <c r="A98" s="414" t="s">
        <v>630</v>
      </c>
      <c r="B98" s="415"/>
      <c r="C98" s="417"/>
      <c r="D98" s="417"/>
      <c r="E98" s="409"/>
      <c r="F98" s="409"/>
      <c r="G98" s="409"/>
      <c r="H98" s="409"/>
      <c r="I98" s="409"/>
      <c r="J98" s="409"/>
      <c r="K98" s="409"/>
      <c r="L98" s="409"/>
      <c r="M98" s="409"/>
    </row>
    <row r="99" spans="1:13" x14ac:dyDescent="0.25">
      <c r="A99" s="414" t="s">
        <v>172</v>
      </c>
      <c r="B99" s="415"/>
      <c r="C99" s="417"/>
      <c r="D99" s="417"/>
      <c r="E99" s="409"/>
      <c r="F99" s="409"/>
      <c r="G99" s="409"/>
      <c r="H99" s="409"/>
      <c r="I99" s="409"/>
      <c r="J99" s="409"/>
      <c r="K99" s="409"/>
      <c r="L99" s="409"/>
      <c r="M99" s="409"/>
    </row>
    <row r="100" spans="1:13" x14ac:dyDescent="0.25">
      <c r="A100" s="414" t="s">
        <v>10</v>
      </c>
      <c r="B100" s="415"/>
      <c r="C100" s="417"/>
      <c r="D100" s="417"/>
      <c r="E100" s="409"/>
      <c r="F100" s="409"/>
      <c r="G100" s="409"/>
      <c r="H100" s="409"/>
      <c r="I100" s="409"/>
      <c r="J100" s="409"/>
      <c r="K100" s="409"/>
      <c r="L100" s="409"/>
      <c r="M100" s="409"/>
    </row>
    <row r="101" spans="1:13" x14ac:dyDescent="0.25">
      <c r="A101" s="414" t="s">
        <v>15</v>
      </c>
      <c r="B101" s="415">
        <v>14</v>
      </c>
      <c r="C101" s="417">
        <f>B101/C35</f>
        <v>8.5784313725490195E-4</v>
      </c>
      <c r="D101" s="417">
        <f>B101/D35</f>
        <v>5.3175326648435123E-4</v>
      </c>
      <c r="E101" s="409"/>
      <c r="F101" s="409"/>
      <c r="G101" s="409"/>
      <c r="H101" s="409"/>
      <c r="I101" s="409"/>
      <c r="J101" s="409"/>
      <c r="K101" s="409"/>
      <c r="L101" s="409"/>
      <c r="M101" s="409"/>
    </row>
    <row r="102" spans="1:13" x14ac:dyDescent="0.25">
      <c r="A102" s="414" t="s">
        <v>6</v>
      </c>
      <c r="B102" s="415">
        <v>27</v>
      </c>
      <c r="C102" s="417">
        <f>B102/C36</f>
        <v>1.0307704054363595E-3</v>
      </c>
      <c r="D102" s="417">
        <f>B102/D36</f>
        <v>6.2757129907258912E-4</v>
      </c>
      <c r="E102" s="409"/>
      <c r="F102" s="409"/>
      <c r="G102" s="409"/>
      <c r="H102" s="409"/>
      <c r="I102" s="409"/>
      <c r="J102" s="409"/>
      <c r="K102" s="409"/>
      <c r="L102" s="409"/>
      <c r="M102" s="409"/>
    </row>
    <row r="103" spans="1:13" x14ac:dyDescent="0.25">
      <c r="A103" s="414" t="s">
        <v>589</v>
      </c>
      <c r="B103" s="415"/>
      <c r="C103" s="417"/>
      <c r="D103" s="417"/>
      <c r="E103" s="409"/>
      <c r="F103" s="409"/>
      <c r="G103" s="409"/>
      <c r="H103" s="409"/>
      <c r="I103" s="409"/>
      <c r="J103" s="409"/>
      <c r="K103" s="409"/>
      <c r="L103" s="409"/>
      <c r="M103" s="409"/>
    </row>
    <row r="104" spans="1:13" x14ac:dyDescent="0.25">
      <c r="A104" s="414" t="s">
        <v>264</v>
      </c>
      <c r="B104" s="415">
        <v>55</v>
      </c>
      <c r="C104" s="417">
        <f>B104/C38</f>
        <v>1.1335531739488871E-2</v>
      </c>
      <c r="D104" s="417">
        <f>B104/D38</f>
        <v>3.723512287590549E-3</v>
      </c>
      <c r="E104" s="409"/>
      <c r="F104" s="409"/>
      <c r="G104" s="409"/>
      <c r="H104" s="409"/>
      <c r="I104" s="409"/>
      <c r="J104" s="409"/>
      <c r="K104" s="409"/>
      <c r="L104" s="409"/>
      <c r="M104" s="409"/>
    </row>
    <row r="105" spans="1:13" x14ac:dyDescent="0.25">
      <c r="A105" s="414" t="s">
        <v>148</v>
      </c>
      <c r="B105" s="415"/>
      <c r="C105" s="417"/>
      <c r="D105" s="417"/>
      <c r="E105" s="409"/>
      <c r="F105" s="409"/>
      <c r="G105" s="409"/>
      <c r="H105" s="409"/>
      <c r="I105" s="409"/>
      <c r="J105" s="409"/>
      <c r="K105" s="409"/>
      <c r="L105" s="409"/>
      <c r="M105" s="409"/>
    </row>
    <row r="106" spans="1:13" x14ac:dyDescent="0.25">
      <c r="A106" s="418" t="s">
        <v>478</v>
      </c>
      <c r="B106" s="419">
        <f>SUM(B94:B105)</f>
        <v>107</v>
      </c>
      <c r="C106" s="426">
        <f>B106/C40</f>
        <v>1.1278353992748124E-3</v>
      </c>
      <c r="D106" s="426">
        <f>B106/D40</f>
        <v>6.8870966703784046E-4</v>
      </c>
      <c r="E106" s="409"/>
      <c r="F106" s="409"/>
      <c r="G106" s="409"/>
      <c r="H106" s="409"/>
      <c r="I106" s="409"/>
      <c r="J106" s="409"/>
      <c r="K106" s="409"/>
      <c r="L106" s="409"/>
      <c r="M106" s="409"/>
    </row>
    <row r="107" spans="1:13" x14ac:dyDescent="0.25">
      <c r="A107" s="409"/>
      <c r="B107" s="409"/>
      <c r="C107" s="409"/>
      <c r="D107" s="409"/>
      <c r="E107" s="409"/>
      <c r="F107" s="409"/>
      <c r="G107" s="409"/>
      <c r="H107" s="409"/>
      <c r="I107" s="409"/>
      <c r="J107" s="409"/>
      <c r="K107" s="409"/>
      <c r="L107" s="409"/>
      <c r="M107" s="409"/>
    </row>
  </sheetData>
  <mergeCells count="33">
    <mergeCell ref="G16:G17"/>
    <mergeCell ref="H16:H17"/>
    <mergeCell ref="I16:I17"/>
    <mergeCell ref="J16:J17"/>
    <mergeCell ref="K16:K17"/>
    <mergeCell ref="G18:G19"/>
    <mergeCell ref="H18:H19"/>
    <mergeCell ref="I18:I19"/>
    <mergeCell ref="J18:J19"/>
    <mergeCell ref="K18:K19"/>
    <mergeCell ref="G12:G13"/>
    <mergeCell ref="H12:H13"/>
    <mergeCell ref="I12:I13"/>
    <mergeCell ref="J12:J13"/>
    <mergeCell ref="K12:K13"/>
    <mergeCell ref="G14:G15"/>
    <mergeCell ref="H14:H15"/>
    <mergeCell ref="I14:I15"/>
    <mergeCell ref="J14:J15"/>
    <mergeCell ref="K14:K15"/>
    <mergeCell ref="I8:I9"/>
    <mergeCell ref="J8:K8"/>
    <mergeCell ref="G10:G11"/>
    <mergeCell ref="H10:H11"/>
    <mergeCell ref="I10:I11"/>
    <mergeCell ref="J10:J11"/>
    <mergeCell ref="K10:K11"/>
    <mergeCell ref="H8:H9"/>
    <mergeCell ref="A8:A9"/>
    <mergeCell ref="B8:B9"/>
    <mergeCell ref="C8:C9"/>
    <mergeCell ref="D8:E8"/>
    <mergeCell ref="G8:G9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3" tint="0.59999389629810485"/>
    <pageSetUpPr fitToPage="1"/>
  </sheetPr>
  <dimension ref="A2:N212"/>
  <sheetViews>
    <sheetView showGridLines="0" zoomScaleNormal="100" zoomScaleSheetLayoutView="118" workbookViewId="0">
      <selection activeCell="B1" sqref="B1"/>
    </sheetView>
  </sheetViews>
  <sheetFormatPr baseColWidth="10" defaultColWidth="11.42578125" defaultRowHeight="12.75" x14ac:dyDescent="0.2"/>
  <cols>
    <col min="1" max="1" width="2.5703125" style="69" customWidth="1"/>
    <col min="2" max="2" width="16.5703125" style="69" customWidth="1"/>
    <col min="3" max="3" width="26.140625" style="69" customWidth="1"/>
    <col min="4" max="4" width="6.42578125" style="69" customWidth="1"/>
    <col min="5" max="5" width="6.140625" style="69" customWidth="1"/>
    <col min="6" max="7" width="12.42578125" style="69" customWidth="1"/>
    <col min="8" max="8" width="2.7109375" style="69" customWidth="1"/>
    <col min="9" max="10" width="9.5703125" style="69" customWidth="1"/>
    <col min="11" max="12" width="11.42578125" style="69"/>
    <col min="13" max="13" width="16.7109375" style="69" customWidth="1"/>
    <col min="14" max="15" width="9.28515625" style="69" bestFit="1" customWidth="1"/>
    <col min="16" max="16" width="5.5703125" style="69" customWidth="1"/>
    <col min="17" max="16384" width="11.42578125" style="69"/>
  </cols>
  <sheetData>
    <row r="2" spans="1:14" ht="15.75" x14ac:dyDescent="0.2">
      <c r="B2" s="107" t="s">
        <v>494</v>
      </c>
      <c r="C2" s="106"/>
      <c r="D2" s="106"/>
      <c r="E2" s="106"/>
      <c r="F2" s="187"/>
      <c r="G2" s="187"/>
      <c r="H2" s="187"/>
      <c r="I2" s="188"/>
      <c r="J2" s="188"/>
      <c r="K2" s="189"/>
    </row>
    <row r="3" spans="1:14" x14ac:dyDescent="0.2">
      <c r="B3" s="37"/>
      <c r="F3" s="190"/>
      <c r="G3" s="190"/>
      <c r="H3" s="190"/>
      <c r="I3" s="189"/>
      <c r="J3" s="189"/>
      <c r="K3" s="189"/>
    </row>
    <row r="4" spans="1:14" x14ac:dyDescent="0.2">
      <c r="B4" s="69" t="s">
        <v>456</v>
      </c>
    </row>
    <row r="5" spans="1:14" s="191" customFormat="1" ht="24.75" customHeight="1" x14ac:dyDescent="0.2">
      <c r="A5" s="69"/>
      <c r="B5" s="33" t="s">
        <v>451</v>
      </c>
      <c r="C5" s="69"/>
      <c r="D5" s="69"/>
      <c r="E5" s="69"/>
      <c r="F5" s="69"/>
      <c r="G5" s="69"/>
      <c r="H5" s="69"/>
      <c r="I5" s="69"/>
      <c r="J5" s="69"/>
      <c r="K5" s="69"/>
    </row>
    <row r="6" spans="1:14" x14ac:dyDescent="0.2">
      <c r="F6" s="311">
        <v>2023</v>
      </c>
      <c r="G6" s="311" t="s">
        <v>570</v>
      </c>
      <c r="H6" s="192"/>
      <c r="I6" s="174" t="s">
        <v>452</v>
      </c>
      <c r="J6" s="175" t="s">
        <v>98</v>
      </c>
    </row>
    <row r="7" spans="1:14" x14ac:dyDescent="0.2">
      <c r="B7" s="531" t="s">
        <v>110</v>
      </c>
      <c r="C7" s="85" t="s">
        <v>3</v>
      </c>
      <c r="D7" s="587" t="s">
        <v>138</v>
      </c>
      <c r="E7" s="591"/>
      <c r="F7" s="159">
        <v>10390</v>
      </c>
      <c r="G7" s="159">
        <v>10829</v>
      </c>
      <c r="H7" s="33"/>
      <c r="I7" s="193">
        <f>G7-F7</f>
        <v>439</v>
      </c>
      <c r="J7" s="194">
        <f>I7/F7</f>
        <v>4.225216554379211E-2</v>
      </c>
    </row>
    <row r="8" spans="1:14" ht="14.25" customHeight="1" x14ac:dyDescent="0.2">
      <c r="B8" s="533"/>
      <c r="C8" s="195"/>
      <c r="D8" s="589" t="s">
        <v>139</v>
      </c>
      <c r="E8" s="592"/>
      <c r="F8" s="159">
        <v>20493</v>
      </c>
      <c r="G8" s="159">
        <v>21236</v>
      </c>
      <c r="H8" s="33"/>
      <c r="I8" s="196">
        <f t="shared" ref="I8:I36" si="0">G8-F8</f>
        <v>743</v>
      </c>
      <c r="J8" s="197">
        <f t="shared" ref="J8:J36" si="1">I8/F8</f>
        <v>3.6256282633094231E-2</v>
      </c>
    </row>
    <row r="9" spans="1:14" ht="13.5" customHeight="1" x14ac:dyDescent="0.2">
      <c r="B9" s="198" t="s">
        <v>116</v>
      </c>
      <c r="C9" s="199"/>
      <c r="D9" s="200"/>
      <c r="E9" s="200"/>
      <c r="F9" s="201">
        <v>30883</v>
      </c>
      <c r="G9" s="201">
        <v>32065</v>
      </c>
      <c r="H9" s="33"/>
      <c r="I9" s="202">
        <f t="shared" si="0"/>
        <v>1182</v>
      </c>
      <c r="J9" s="203">
        <f t="shared" si="1"/>
        <v>3.8273483793672895E-2</v>
      </c>
    </row>
    <row r="10" spans="1:14" x14ac:dyDescent="0.2">
      <c r="B10" s="531" t="s">
        <v>109</v>
      </c>
      <c r="C10" s="85" t="s">
        <v>12</v>
      </c>
      <c r="D10" s="204"/>
      <c r="E10" s="204"/>
      <c r="F10" s="159">
        <v>8785</v>
      </c>
      <c r="G10" s="159">
        <v>8815</v>
      </c>
      <c r="H10" s="33"/>
      <c r="I10" s="196">
        <f t="shared" si="0"/>
        <v>30</v>
      </c>
      <c r="J10" s="197">
        <f t="shared" si="1"/>
        <v>3.4149117814456461E-3</v>
      </c>
    </row>
    <row r="11" spans="1:14" ht="18" customHeight="1" x14ac:dyDescent="0.2">
      <c r="B11" s="532"/>
      <c r="C11" s="85" t="s">
        <v>10</v>
      </c>
      <c r="D11" s="85">
        <v>1</v>
      </c>
      <c r="E11" s="85">
        <v>2</v>
      </c>
      <c r="F11" s="159">
        <v>5467</v>
      </c>
      <c r="G11" s="159">
        <v>5438</v>
      </c>
      <c r="H11" s="33"/>
      <c r="I11" s="196">
        <f t="shared" si="0"/>
        <v>-29</v>
      </c>
      <c r="J11" s="197">
        <f t="shared" si="1"/>
        <v>-5.3045546003292485E-3</v>
      </c>
    </row>
    <row r="12" spans="1:14" x14ac:dyDescent="0.2">
      <c r="B12" s="532"/>
      <c r="C12" s="195"/>
      <c r="D12" s="86">
        <v>2</v>
      </c>
      <c r="E12" s="86">
        <v>2</v>
      </c>
      <c r="F12" s="159">
        <v>5374</v>
      </c>
      <c r="G12" s="159">
        <v>5186</v>
      </c>
      <c r="H12" s="33"/>
      <c r="I12" s="205">
        <f t="shared" si="0"/>
        <v>-188</v>
      </c>
      <c r="J12" s="206">
        <f t="shared" si="1"/>
        <v>-3.4983252698176405E-2</v>
      </c>
      <c r="N12" s="207"/>
    </row>
    <row r="13" spans="1:14" x14ac:dyDescent="0.2">
      <c r="B13" s="532"/>
      <c r="C13" s="87" t="s">
        <v>103</v>
      </c>
      <c r="D13" s="88"/>
      <c r="E13" s="88"/>
      <c r="F13" s="208">
        <v>10841</v>
      </c>
      <c r="G13" s="208">
        <v>10624</v>
      </c>
      <c r="H13" s="33"/>
      <c r="I13" s="209">
        <f t="shared" si="0"/>
        <v>-217</v>
      </c>
      <c r="J13" s="210">
        <f t="shared" si="1"/>
        <v>-2.0016603634351076E-2</v>
      </c>
      <c r="N13" s="207"/>
    </row>
    <row r="14" spans="1:14" x14ac:dyDescent="0.2">
      <c r="B14" s="532"/>
      <c r="C14" s="85" t="s">
        <v>172</v>
      </c>
      <c r="D14" s="85">
        <v>1</v>
      </c>
      <c r="E14" s="85">
        <v>2</v>
      </c>
      <c r="F14" s="159">
        <v>2310</v>
      </c>
      <c r="G14" s="159">
        <v>2503</v>
      </c>
      <c r="H14" s="33"/>
      <c r="I14" s="196">
        <f t="shared" si="0"/>
        <v>193</v>
      </c>
      <c r="J14" s="197">
        <f t="shared" si="1"/>
        <v>8.3549783549783554E-2</v>
      </c>
      <c r="N14" s="207"/>
    </row>
    <row r="15" spans="1:14" x14ac:dyDescent="0.2">
      <c r="B15" s="532"/>
      <c r="C15" s="195"/>
      <c r="D15" s="86">
        <v>2</v>
      </c>
      <c r="E15" s="86">
        <v>2</v>
      </c>
      <c r="F15" s="159">
        <v>2121</v>
      </c>
      <c r="G15" s="159">
        <v>2030</v>
      </c>
      <c r="H15" s="33"/>
      <c r="I15" s="205">
        <f t="shared" si="0"/>
        <v>-91</v>
      </c>
      <c r="J15" s="206">
        <f t="shared" si="1"/>
        <v>-4.2904290429042903E-2</v>
      </c>
      <c r="N15" s="207"/>
    </row>
    <row r="16" spans="1:14" x14ac:dyDescent="0.2">
      <c r="B16" s="533"/>
      <c r="C16" s="87" t="s">
        <v>173</v>
      </c>
      <c r="D16" s="88"/>
      <c r="E16" s="88"/>
      <c r="F16" s="208">
        <v>4431</v>
      </c>
      <c r="G16" s="208">
        <v>4533</v>
      </c>
      <c r="H16" s="33"/>
      <c r="I16" s="209">
        <f t="shared" si="0"/>
        <v>102</v>
      </c>
      <c r="J16" s="210">
        <f t="shared" si="1"/>
        <v>2.3019634394041977E-2</v>
      </c>
      <c r="N16" s="207"/>
    </row>
    <row r="17" spans="2:14" x14ac:dyDescent="0.2">
      <c r="B17" s="198" t="s">
        <v>117</v>
      </c>
      <c r="C17" s="199"/>
      <c r="D17" s="199"/>
      <c r="E17" s="199"/>
      <c r="F17" s="201">
        <v>24057</v>
      </c>
      <c r="G17" s="201">
        <v>23972</v>
      </c>
      <c r="H17" s="33"/>
      <c r="I17" s="202">
        <f t="shared" si="0"/>
        <v>-85</v>
      </c>
      <c r="J17" s="203">
        <f t="shared" si="1"/>
        <v>-3.5332751382134097E-3</v>
      </c>
      <c r="N17" s="207"/>
    </row>
    <row r="18" spans="2:14" x14ac:dyDescent="0.2">
      <c r="B18" s="531" t="s">
        <v>108</v>
      </c>
      <c r="C18" s="85" t="s">
        <v>15</v>
      </c>
      <c r="D18" s="85">
        <v>1</v>
      </c>
      <c r="E18" s="85">
        <v>1</v>
      </c>
      <c r="F18" s="159">
        <v>25998</v>
      </c>
      <c r="G18" s="159">
        <v>26328</v>
      </c>
      <c r="H18" s="33"/>
      <c r="I18" s="196">
        <f t="shared" si="0"/>
        <v>330</v>
      </c>
      <c r="J18" s="197">
        <f t="shared" si="1"/>
        <v>1.269328409877683E-2</v>
      </c>
      <c r="N18" s="207"/>
    </row>
    <row r="19" spans="2:14" x14ac:dyDescent="0.2">
      <c r="B19" s="532"/>
      <c r="C19" s="87" t="s">
        <v>104</v>
      </c>
      <c r="D19" s="88"/>
      <c r="E19" s="88"/>
      <c r="F19" s="208">
        <v>25998</v>
      </c>
      <c r="G19" s="208">
        <v>26328</v>
      </c>
      <c r="H19" s="33"/>
      <c r="I19" s="209">
        <f t="shared" si="0"/>
        <v>330</v>
      </c>
      <c r="J19" s="210">
        <f t="shared" si="1"/>
        <v>1.269328409877683E-2</v>
      </c>
      <c r="N19" s="207"/>
    </row>
    <row r="20" spans="2:14" ht="15.75" customHeight="1" x14ac:dyDescent="0.2">
      <c r="B20" s="532"/>
      <c r="C20" s="85" t="s">
        <v>142</v>
      </c>
      <c r="D20" s="85">
        <v>1</v>
      </c>
      <c r="E20" s="85">
        <v>2</v>
      </c>
      <c r="F20" s="159">
        <v>8059</v>
      </c>
      <c r="G20" s="159">
        <v>8486</v>
      </c>
      <c r="H20" s="33"/>
      <c r="I20" s="196">
        <f t="shared" si="0"/>
        <v>427</v>
      </c>
      <c r="J20" s="197">
        <f t="shared" si="1"/>
        <v>5.2984241220995161E-2</v>
      </c>
      <c r="N20" s="207"/>
    </row>
    <row r="21" spans="2:14" x14ac:dyDescent="0.2">
      <c r="B21" s="532"/>
      <c r="C21" s="195"/>
      <c r="D21" s="86">
        <v>2</v>
      </c>
      <c r="E21" s="86">
        <v>2</v>
      </c>
      <c r="F21" s="159">
        <v>5808</v>
      </c>
      <c r="G21" s="159">
        <v>6124</v>
      </c>
      <c r="H21" s="33"/>
      <c r="I21" s="205">
        <f t="shared" si="0"/>
        <v>316</v>
      </c>
      <c r="J21" s="206">
        <f t="shared" si="1"/>
        <v>5.4407713498622591E-2</v>
      </c>
      <c r="N21" s="207"/>
    </row>
    <row r="22" spans="2:14" x14ac:dyDescent="0.2">
      <c r="B22" s="532"/>
      <c r="C22" s="87" t="s">
        <v>143</v>
      </c>
      <c r="D22" s="88"/>
      <c r="E22" s="88"/>
      <c r="F22" s="208">
        <v>13867</v>
      </c>
      <c r="G22" s="208">
        <v>14610</v>
      </c>
      <c r="H22" s="33"/>
      <c r="I22" s="209">
        <f t="shared" si="0"/>
        <v>743</v>
      </c>
      <c r="J22" s="210">
        <f t="shared" si="1"/>
        <v>5.3580442777817844E-2</v>
      </c>
      <c r="N22" s="207"/>
    </row>
    <row r="23" spans="2:14" x14ac:dyDescent="0.2">
      <c r="B23" s="532"/>
      <c r="C23" s="85" t="s">
        <v>144</v>
      </c>
      <c r="D23" s="85">
        <v>1</v>
      </c>
      <c r="E23" s="85">
        <v>2</v>
      </c>
      <c r="F23" s="159">
        <v>22778</v>
      </c>
      <c r="G23" s="159">
        <v>23179</v>
      </c>
      <c r="H23" s="33"/>
      <c r="I23" s="196">
        <f t="shared" si="0"/>
        <v>401</v>
      </c>
      <c r="J23" s="197">
        <f t="shared" si="1"/>
        <v>1.7604706295548337E-2</v>
      </c>
      <c r="N23" s="207"/>
    </row>
    <row r="24" spans="2:14" x14ac:dyDescent="0.2">
      <c r="B24" s="532"/>
      <c r="C24" s="195"/>
      <c r="D24" s="86">
        <v>2</v>
      </c>
      <c r="E24" s="86">
        <v>2</v>
      </c>
      <c r="F24" s="159">
        <v>20030</v>
      </c>
      <c r="G24" s="159">
        <v>19844</v>
      </c>
      <c r="H24" s="33"/>
      <c r="I24" s="205">
        <f t="shared" si="0"/>
        <v>-186</v>
      </c>
      <c r="J24" s="206">
        <f t="shared" si="1"/>
        <v>-9.2860708936595114E-3</v>
      </c>
      <c r="N24" s="207"/>
    </row>
    <row r="25" spans="2:14" x14ac:dyDescent="0.2">
      <c r="B25" s="533"/>
      <c r="C25" s="87" t="s">
        <v>145</v>
      </c>
      <c r="D25" s="88"/>
      <c r="E25" s="88"/>
      <c r="F25" s="208">
        <v>42808</v>
      </c>
      <c r="G25" s="208">
        <v>43023</v>
      </c>
      <c r="H25" s="33"/>
      <c r="I25" s="209">
        <f t="shared" si="0"/>
        <v>215</v>
      </c>
      <c r="J25" s="210">
        <f t="shared" si="1"/>
        <v>5.0224257148196597E-3</v>
      </c>
      <c r="N25" s="207"/>
    </row>
    <row r="26" spans="2:14" x14ac:dyDescent="0.2">
      <c r="B26" s="211" t="s">
        <v>118</v>
      </c>
      <c r="C26" s="212"/>
      <c r="D26" s="212"/>
      <c r="E26" s="212"/>
      <c r="F26" s="201">
        <v>82673</v>
      </c>
      <c r="G26" s="201">
        <v>83961</v>
      </c>
      <c r="H26" s="33"/>
      <c r="I26" s="213">
        <f t="shared" si="0"/>
        <v>1288</v>
      </c>
      <c r="J26" s="214">
        <f t="shared" si="1"/>
        <v>1.5579451574274551E-2</v>
      </c>
      <c r="N26" s="207"/>
    </row>
    <row r="27" spans="2:14" x14ac:dyDescent="0.2">
      <c r="B27" s="531" t="s">
        <v>40</v>
      </c>
      <c r="C27" s="86" t="s">
        <v>146</v>
      </c>
      <c r="D27" s="86">
        <v>1</v>
      </c>
      <c r="E27" s="86">
        <v>2</v>
      </c>
      <c r="F27" s="159">
        <v>8280</v>
      </c>
      <c r="G27" s="159">
        <v>8247</v>
      </c>
      <c r="H27" s="33"/>
      <c r="I27" s="205">
        <f t="shared" si="0"/>
        <v>-33</v>
      </c>
      <c r="J27" s="206">
        <f t="shared" si="1"/>
        <v>-3.9855072463768114E-3</v>
      </c>
      <c r="N27" s="207"/>
    </row>
    <row r="28" spans="2:14" x14ac:dyDescent="0.2">
      <c r="B28" s="532"/>
      <c r="C28" s="195"/>
      <c r="D28" s="86">
        <v>2</v>
      </c>
      <c r="E28" s="86">
        <v>2</v>
      </c>
      <c r="F28" s="159">
        <v>6888</v>
      </c>
      <c r="G28" s="159">
        <v>6617</v>
      </c>
      <c r="H28" s="33"/>
      <c r="I28" s="205">
        <f t="shared" si="0"/>
        <v>-271</v>
      </c>
      <c r="J28" s="206">
        <f t="shared" si="1"/>
        <v>-3.934378629500581E-2</v>
      </c>
      <c r="N28" s="207"/>
    </row>
    <row r="29" spans="2:14" x14ac:dyDescent="0.2">
      <c r="B29" s="532"/>
      <c r="C29" s="86"/>
      <c r="D29" s="85">
        <v>1</v>
      </c>
      <c r="E29" s="85">
        <v>1</v>
      </c>
      <c r="F29" s="159">
        <v>45</v>
      </c>
      <c r="G29" s="159">
        <v>29</v>
      </c>
      <c r="H29" s="33"/>
      <c r="I29" s="196">
        <f>G29-F29</f>
        <v>-16</v>
      </c>
      <c r="J29" s="197">
        <f>I29/F29</f>
        <v>-0.35555555555555557</v>
      </c>
      <c r="N29" s="207"/>
    </row>
    <row r="30" spans="2:14" x14ac:dyDescent="0.2">
      <c r="B30" s="532"/>
      <c r="C30" s="215" t="s">
        <v>147</v>
      </c>
      <c r="D30" s="216"/>
      <c r="E30" s="216"/>
      <c r="F30" s="208">
        <v>15213</v>
      </c>
      <c r="G30" s="208">
        <v>14893</v>
      </c>
      <c r="H30" s="33"/>
      <c r="I30" s="217">
        <f t="shared" si="0"/>
        <v>-320</v>
      </c>
      <c r="J30" s="218">
        <f t="shared" si="1"/>
        <v>-2.1034641425096957E-2</v>
      </c>
      <c r="N30" s="207"/>
    </row>
    <row r="31" spans="2:14" x14ac:dyDescent="0.2">
      <c r="B31" s="532"/>
      <c r="C31" s="219" t="s">
        <v>148</v>
      </c>
      <c r="D31" s="86">
        <v>1</v>
      </c>
      <c r="E31" s="86">
        <v>2</v>
      </c>
      <c r="F31" s="159">
        <v>184</v>
      </c>
      <c r="G31" s="159">
        <v>185</v>
      </c>
      <c r="H31" s="33"/>
      <c r="I31" s="205">
        <f t="shared" si="0"/>
        <v>1</v>
      </c>
      <c r="J31" s="206">
        <f t="shared" si="1"/>
        <v>5.434782608695652E-3</v>
      </c>
      <c r="N31" s="207"/>
    </row>
    <row r="32" spans="2:14" x14ac:dyDescent="0.2">
      <c r="B32" s="532"/>
      <c r="C32" s="220"/>
      <c r="D32" s="86">
        <v>2</v>
      </c>
      <c r="E32" s="86">
        <v>2</v>
      </c>
      <c r="F32" s="159">
        <v>156</v>
      </c>
      <c r="G32" s="159">
        <v>156</v>
      </c>
      <c r="H32" s="33"/>
      <c r="I32" s="205">
        <f t="shared" si="0"/>
        <v>0</v>
      </c>
      <c r="J32" s="206">
        <f t="shared" si="1"/>
        <v>0</v>
      </c>
      <c r="N32" s="207"/>
    </row>
    <row r="33" spans="2:14" x14ac:dyDescent="0.2">
      <c r="B33" s="532"/>
      <c r="C33" s="221"/>
      <c r="D33" s="85">
        <v>1</v>
      </c>
      <c r="E33" s="85">
        <v>1</v>
      </c>
      <c r="F33" s="159">
        <v>283</v>
      </c>
      <c r="G33" s="159">
        <v>131</v>
      </c>
      <c r="H33" s="33"/>
      <c r="I33" s="196">
        <f>G33-F33</f>
        <v>-152</v>
      </c>
      <c r="J33" s="197">
        <f>I33/F33</f>
        <v>-0.53710247349823326</v>
      </c>
      <c r="N33" s="207"/>
    </row>
    <row r="34" spans="2:14" x14ac:dyDescent="0.2">
      <c r="B34" s="533"/>
      <c r="C34" s="222" t="s">
        <v>149</v>
      </c>
      <c r="D34" s="88"/>
      <c r="E34" s="88"/>
      <c r="F34" s="208">
        <v>623</v>
      </c>
      <c r="G34" s="208">
        <v>472</v>
      </c>
      <c r="H34" s="33"/>
      <c r="I34" s="209">
        <f t="shared" si="0"/>
        <v>-151</v>
      </c>
      <c r="J34" s="210">
        <f t="shared" si="1"/>
        <v>-0.24237560192616373</v>
      </c>
      <c r="N34" s="207"/>
    </row>
    <row r="35" spans="2:14" x14ac:dyDescent="0.2">
      <c r="B35" s="198" t="s">
        <v>102</v>
      </c>
      <c r="C35" s="199"/>
      <c r="D35" s="199"/>
      <c r="E35" s="199"/>
      <c r="F35" s="201">
        <f>F34+F30</f>
        <v>15836</v>
      </c>
      <c r="G35" s="201">
        <f>G34+G30</f>
        <v>15365</v>
      </c>
      <c r="H35" s="33"/>
      <c r="I35" s="202">
        <f t="shared" si="0"/>
        <v>-471</v>
      </c>
      <c r="J35" s="203">
        <f t="shared" si="1"/>
        <v>-2.9742359181611517E-2</v>
      </c>
      <c r="N35" s="207"/>
    </row>
    <row r="36" spans="2:14" ht="16.5" customHeight="1" x14ac:dyDescent="0.2">
      <c r="B36" s="223" t="s">
        <v>96</v>
      </c>
      <c r="C36" s="224"/>
      <c r="D36" s="224"/>
      <c r="E36" s="224"/>
      <c r="F36" s="225">
        <f>F35+F26+F17+F9</f>
        <v>153449</v>
      </c>
      <c r="G36" s="225">
        <f>G35+G26+G17+G9</f>
        <v>155363</v>
      </c>
      <c r="H36" s="37"/>
      <c r="I36" s="226">
        <f t="shared" si="0"/>
        <v>1914</v>
      </c>
      <c r="J36" s="227">
        <f t="shared" si="1"/>
        <v>1.2473199564676211E-2</v>
      </c>
      <c r="N36" s="207"/>
    </row>
    <row r="37" spans="2:14" ht="19.5" customHeight="1" x14ac:dyDescent="0.2">
      <c r="H37" s="33"/>
      <c r="N37" s="207"/>
    </row>
    <row r="38" spans="2:14" ht="19.5" customHeight="1" x14ac:dyDescent="0.2">
      <c r="H38" s="33"/>
      <c r="N38" s="207"/>
    </row>
    <row r="39" spans="2:14" x14ac:dyDescent="0.2">
      <c r="B39" s="33" t="s">
        <v>7</v>
      </c>
      <c r="H39" s="33"/>
      <c r="N39" s="207"/>
    </row>
    <row r="40" spans="2:14" x14ac:dyDescent="0.2">
      <c r="F40" s="80">
        <v>2023</v>
      </c>
      <c r="G40" s="80" t="s">
        <v>570</v>
      </c>
      <c r="H40" s="192"/>
      <c r="I40" s="174" t="s">
        <v>452</v>
      </c>
      <c r="J40" s="175" t="s">
        <v>98</v>
      </c>
      <c r="N40" s="207"/>
    </row>
    <row r="41" spans="2:14" x14ac:dyDescent="0.2">
      <c r="B41" s="531" t="s">
        <v>110</v>
      </c>
      <c r="C41" s="85" t="s">
        <v>3</v>
      </c>
      <c r="D41" s="587" t="s">
        <v>138</v>
      </c>
      <c r="E41" s="588"/>
      <c r="F41" s="228">
        <v>741</v>
      </c>
      <c r="G41" s="228">
        <v>786</v>
      </c>
      <c r="H41" s="33"/>
      <c r="I41" s="193">
        <f>G41-F41</f>
        <v>45</v>
      </c>
      <c r="J41" s="194">
        <f>I41/F41</f>
        <v>6.0728744939271252E-2</v>
      </c>
      <c r="N41" s="207"/>
    </row>
    <row r="42" spans="2:14" x14ac:dyDescent="0.2">
      <c r="B42" s="533"/>
      <c r="C42" s="195"/>
      <c r="D42" s="589" t="s">
        <v>139</v>
      </c>
      <c r="E42" s="590"/>
      <c r="F42" s="228">
        <v>2225</v>
      </c>
      <c r="G42" s="228">
        <v>2263</v>
      </c>
      <c r="H42" s="33"/>
      <c r="I42" s="196">
        <f t="shared" ref="I42:I62" si="2">G42-F42</f>
        <v>38</v>
      </c>
      <c r="J42" s="197">
        <f t="shared" ref="J42:J62" si="3">I42/F42</f>
        <v>1.707865168539326E-2</v>
      </c>
      <c r="N42" s="207"/>
    </row>
    <row r="43" spans="2:14" x14ac:dyDescent="0.2">
      <c r="B43" s="198" t="s">
        <v>116</v>
      </c>
      <c r="C43" s="199"/>
      <c r="D43" s="200"/>
      <c r="E43" s="200"/>
      <c r="F43" s="229">
        <v>2966</v>
      </c>
      <c r="G43" s="229">
        <v>3049</v>
      </c>
      <c r="H43" s="33"/>
      <c r="I43" s="202">
        <f t="shared" si="2"/>
        <v>83</v>
      </c>
      <c r="J43" s="203">
        <f t="shared" si="3"/>
        <v>2.7983816587997302E-2</v>
      </c>
    </row>
    <row r="44" spans="2:14" x14ac:dyDescent="0.2">
      <c r="B44" s="531" t="s">
        <v>109</v>
      </c>
      <c r="C44" s="85" t="s">
        <v>12</v>
      </c>
      <c r="D44" s="204"/>
      <c r="E44" s="204"/>
      <c r="F44" s="228">
        <v>6154</v>
      </c>
      <c r="G44" s="228">
        <v>6235</v>
      </c>
      <c r="H44" s="33"/>
      <c r="I44" s="196">
        <f t="shared" si="2"/>
        <v>81</v>
      </c>
      <c r="J44" s="197">
        <f t="shared" si="3"/>
        <v>1.3162170945726357E-2</v>
      </c>
    </row>
    <row r="45" spans="2:14" x14ac:dyDescent="0.2">
      <c r="B45" s="532"/>
      <c r="C45" s="85" t="s">
        <v>10</v>
      </c>
      <c r="D45" s="85">
        <v>1</v>
      </c>
      <c r="E45" s="85">
        <v>2</v>
      </c>
      <c r="F45" s="228">
        <v>4026</v>
      </c>
      <c r="G45" s="228">
        <v>3975</v>
      </c>
      <c r="H45" s="33"/>
      <c r="I45" s="196">
        <f t="shared" si="2"/>
        <v>-51</v>
      </c>
      <c r="J45" s="197">
        <f t="shared" si="3"/>
        <v>-1.2667660208643815E-2</v>
      </c>
    </row>
    <row r="46" spans="2:14" x14ac:dyDescent="0.2">
      <c r="B46" s="532"/>
      <c r="C46" s="195"/>
      <c r="D46" s="86">
        <v>2</v>
      </c>
      <c r="E46" s="86">
        <v>2</v>
      </c>
      <c r="F46" s="230">
        <v>3992</v>
      </c>
      <c r="G46" s="230">
        <v>3817</v>
      </c>
      <c r="H46" s="33"/>
      <c r="I46" s="205">
        <f t="shared" si="2"/>
        <v>-175</v>
      </c>
      <c r="J46" s="206">
        <f t="shared" si="3"/>
        <v>-4.3837675350701405E-2</v>
      </c>
    </row>
    <row r="47" spans="2:14" x14ac:dyDescent="0.2">
      <c r="B47" s="532"/>
      <c r="C47" s="87" t="s">
        <v>103</v>
      </c>
      <c r="D47" s="88"/>
      <c r="E47" s="88"/>
      <c r="F47" s="231">
        <v>8018</v>
      </c>
      <c r="G47" s="231">
        <v>7792</v>
      </c>
      <c r="H47" s="33"/>
      <c r="I47" s="209">
        <f t="shared" si="2"/>
        <v>-226</v>
      </c>
      <c r="J47" s="210">
        <f t="shared" si="3"/>
        <v>-2.8186580194562234E-2</v>
      </c>
    </row>
    <row r="48" spans="2:14" x14ac:dyDescent="0.2">
      <c r="B48" s="532"/>
      <c r="C48" s="85" t="s">
        <v>172</v>
      </c>
      <c r="D48" s="85">
        <v>1</v>
      </c>
      <c r="E48" s="85">
        <v>2</v>
      </c>
      <c r="F48" s="228">
        <v>1700</v>
      </c>
      <c r="G48" s="228">
        <v>1787</v>
      </c>
      <c r="H48" s="33"/>
      <c r="I48" s="196">
        <f t="shared" si="2"/>
        <v>87</v>
      </c>
      <c r="J48" s="197">
        <f t="shared" si="3"/>
        <v>5.1176470588235295E-2</v>
      </c>
    </row>
    <row r="49" spans="2:10" x14ac:dyDescent="0.2">
      <c r="B49" s="532"/>
      <c r="C49" s="195"/>
      <c r="D49" s="86">
        <v>2</v>
      </c>
      <c r="E49" s="86">
        <v>2</v>
      </c>
      <c r="F49" s="230">
        <v>1515</v>
      </c>
      <c r="G49" s="230">
        <v>1480</v>
      </c>
      <c r="H49" s="33"/>
      <c r="I49" s="205">
        <f t="shared" si="2"/>
        <v>-35</v>
      </c>
      <c r="J49" s="206">
        <f t="shared" si="3"/>
        <v>-2.3102310231023101E-2</v>
      </c>
    </row>
    <row r="50" spans="2:10" x14ac:dyDescent="0.2">
      <c r="B50" s="533"/>
      <c r="C50" s="87" t="s">
        <v>173</v>
      </c>
      <c r="D50" s="88"/>
      <c r="E50" s="88"/>
      <c r="F50" s="231">
        <v>3215</v>
      </c>
      <c r="G50" s="231">
        <v>3267</v>
      </c>
      <c r="H50" s="33"/>
      <c r="I50" s="209">
        <f t="shared" si="2"/>
        <v>52</v>
      </c>
      <c r="J50" s="210">
        <f t="shared" si="3"/>
        <v>1.6174183514774496E-2</v>
      </c>
    </row>
    <row r="51" spans="2:10" x14ac:dyDescent="0.2">
      <c r="B51" s="198" t="s">
        <v>117</v>
      </c>
      <c r="C51" s="199"/>
      <c r="D51" s="199"/>
      <c r="E51" s="199"/>
      <c r="F51" s="229">
        <v>17387</v>
      </c>
      <c r="G51" s="229">
        <v>17294</v>
      </c>
      <c r="H51" s="33"/>
      <c r="I51" s="202">
        <f t="shared" si="2"/>
        <v>-93</v>
      </c>
      <c r="J51" s="203">
        <f t="shared" si="3"/>
        <v>-5.34882383389889E-3</v>
      </c>
    </row>
    <row r="52" spans="2:10" x14ac:dyDescent="0.2">
      <c r="B52" s="531" t="s">
        <v>108</v>
      </c>
      <c r="C52" s="85" t="s">
        <v>15</v>
      </c>
      <c r="D52" s="85">
        <v>1</v>
      </c>
      <c r="E52" s="85">
        <v>1</v>
      </c>
      <c r="F52" s="228">
        <v>9885</v>
      </c>
      <c r="G52" s="228">
        <v>10008</v>
      </c>
      <c r="H52" s="33"/>
      <c r="I52" s="196">
        <f t="shared" si="2"/>
        <v>123</v>
      </c>
      <c r="J52" s="197">
        <f t="shared" si="3"/>
        <v>1.2443095599393019E-2</v>
      </c>
    </row>
    <row r="53" spans="2:10" x14ac:dyDescent="0.2">
      <c r="B53" s="532"/>
      <c r="C53" s="87" t="s">
        <v>104</v>
      </c>
      <c r="D53" s="88"/>
      <c r="E53" s="88"/>
      <c r="F53" s="231">
        <v>9885</v>
      </c>
      <c r="G53" s="231">
        <v>10008</v>
      </c>
      <c r="H53" s="33"/>
      <c r="I53" s="209">
        <f t="shared" si="2"/>
        <v>123</v>
      </c>
      <c r="J53" s="210">
        <f t="shared" si="3"/>
        <v>1.2443095599393019E-2</v>
      </c>
    </row>
    <row r="54" spans="2:10" x14ac:dyDescent="0.2">
      <c r="B54" s="532"/>
      <c r="C54" s="85" t="s">
        <v>142</v>
      </c>
      <c r="D54" s="85">
        <v>1</v>
      </c>
      <c r="E54" s="85">
        <v>2</v>
      </c>
      <c r="F54" s="228">
        <v>1596</v>
      </c>
      <c r="G54" s="228">
        <v>1592</v>
      </c>
      <c r="H54" s="33"/>
      <c r="I54" s="196">
        <f t="shared" si="2"/>
        <v>-4</v>
      </c>
      <c r="J54" s="197">
        <f t="shared" si="3"/>
        <v>-2.5062656641604009E-3</v>
      </c>
    </row>
    <row r="55" spans="2:10" x14ac:dyDescent="0.2">
      <c r="B55" s="532"/>
      <c r="C55" s="195"/>
      <c r="D55" s="86">
        <v>2</v>
      </c>
      <c r="E55" s="86">
        <v>2</v>
      </c>
      <c r="F55" s="230">
        <v>1182</v>
      </c>
      <c r="G55" s="230">
        <v>1218</v>
      </c>
      <c r="H55" s="33"/>
      <c r="I55" s="205">
        <f t="shared" si="2"/>
        <v>36</v>
      </c>
      <c r="J55" s="206">
        <f t="shared" si="3"/>
        <v>3.0456852791878174E-2</v>
      </c>
    </row>
    <row r="56" spans="2:10" x14ac:dyDescent="0.2">
      <c r="B56" s="532"/>
      <c r="C56" s="87" t="s">
        <v>143</v>
      </c>
      <c r="D56" s="88"/>
      <c r="E56" s="88"/>
      <c r="F56" s="231">
        <v>2778</v>
      </c>
      <c r="G56" s="231">
        <v>2810</v>
      </c>
      <c r="H56" s="33"/>
      <c r="I56" s="209">
        <f t="shared" si="2"/>
        <v>32</v>
      </c>
      <c r="J56" s="210">
        <f t="shared" si="3"/>
        <v>1.1519078473722102E-2</v>
      </c>
    </row>
    <row r="57" spans="2:10" x14ac:dyDescent="0.2">
      <c r="B57" s="532"/>
      <c r="C57" s="85" t="s">
        <v>144</v>
      </c>
      <c r="D57" s="85">
        <v>1</v>
      </c>
      <c r="E57" s="85">
        <v>2</v>
      </c>
      <c r="F57" s="228">
        <v>8759</v>
      </c>
      <c r="G57" s="228">
        <v>8778</v>
      </c>
      <c r="H57" s="33"/>
      <c r="I57" s="196">
        <f t="shared" si="2"/>
        <v>19</v>
      </c>
      <c r="J57" s="197">
        <f t="shared" si="3"/>
        <v>2.1691973969631237E-3</v>
      </c>
    </row>
    <row r="58" spans="2:10" x14ac:dyDescent="0.2">
      <c r="B58" s="532"/>
      <c r="C58" s="195"/>
      <c r="D58" s="86">
        <v>2</v>
      </c>
      <c r="E58" s="86">
        <v>2</v>
      </c>
      <c r="F58" s="230">
        <v>7984</v>
      </c>
      <c r="G58" s="230">
        <v>8051</v>
      </c>
      <c r="H58" s="33"/>
      <c r="I58" s="205">
        <f t="shared" si="2"/>
        <v>67</v>
      </c>
      <c r="J58" s="206">
        <f t="shared" si="3"/>
        <v>8.3917835671342682E-3</v>
      </c>
    </row>
    <row r="59" spans="2:10" x14ac:dyDescent="0.2">
      <c r="B59" s="533"/>
      <c r="C59" s="87" t="s">
        <v>145</v>
      </c>
      <c r="D59" s="88"/>
      <c r="E59" s="88"/>
      <c r="F59" s="231">
        <v>16743</v>
      </c>
      <c r="G59" s="231">
        <v>16829</v>
      </c>
      <c r="H59" s="33"/>
      <c r="I59" s="209">
        <f t="shared" si="2"/>
        <v>86</v>
      </c>
      <c r="J59" s="210">
        <f t="shared" si="3"/>
        <v>5.1364749447530313E-3</v>
      </c>
    </row>
    <row r="60" spans="2:10" x14ac:dyDescent="0.2">
      <c r="B60" s="211" t="s">
        <v>118</v>
      </c>
      <c r="C60" s="212"/>
      <c r="D60" s="212"/>
      <c r="E60" s="232"/>
      <c r="F60" s="233">
        <v>29406</v>
      </c>
      <c r="G60" s="233">
        <v>29647</v>
      </c>
      <c r="H60" s="33"/>
      <c r="I60" s="213">
        <f t="shared" si="2"/>
        <v>241</v>
      </c>
      <c r="J60" s="214">
        <f t="shared" si="3"/>
        <v>8.1956063388424136E-3</v>
      </c>
    </row>
    <row r="61" spans="2:10" x14ac:dyDescent="0.2">
      <c r="B61" s="531" t="s">
        <v>40</v>
      </c>
      <c r="C61" s="86" t="s">
        <v>146</v>
      </c>
      <c r="D61" s="86">
        <v>1</v>
      </c>
      <c r="E61" s="86">
        <v>2</v>
      </c>
      <c r="F61" s="230">
        <v>5538</v>
      </c>
      <c r="G61" s="230">
        <v>5537</v>
      </c>
      <c r="H61" s="33"/>
      <c r="I61" s="205">
        <f t="shared" si="2"/>
        <v>-1</v>
      </c>
      <c r="J61" s="206">
        <f t="shared" si="3"/>
        <v>-1.8057060310581438E-4</v>
      </c>
    </row>
    <row r="62" spans="2:10" x14ac:dyDescent="0.2">
      <c r="B62" s="532"/>
      <c r="C62" s="195"/>
      <c r="D62" s="86">
        <v>2</v>
      </c>
      <c r="E62" s="86">
        <v>2</v>
      </c>
      <c r="F62" s="230">
        <v>4558</v>
      </c>
      <c r="G62" s="230">
        <v>4492</v>
      </c>
      <c r="H62" s="33"/>
      <c r="I62" s="205">
        <f t="shared" si="2"/>
        <v>-66</v>
      </c>
      <c r="J62" s="206">
        <f t="shared" si="3"/>
        <v>-1.4480035103115402E-2</v>
      </c>
    </row>
    <row r="63" spans="2:10" x14ac:dyDescent="0.2">
      <c r="B63" s="532"/>
      <c r="C63" s="86"/>
      <c r="D63" s="85">
        <v>1</v>
      </c>
      <c r="E63" s="85">
        <v>1</v>
      </c>
      <c r="F63" s="228">
        <v>11</v>
      </c>
      <c r="G63" s="228">
        <v>0</v>
      </c>
      <c r="H63" s="33"/>
      <c r="I63" s="196">
        <f t="shared" ref="I63:I70" si="4">G63-F63</f>
        <v>-11</v>
      </c>
      <c r="J63" s="197">
        <f t="shared" ref="J63:J70" si="5">I63/F63</f>
        <v>-1</v>
      </c>
    </row>
    <row r="64" spans="2:10" x14ac:dyDescent="0.2">
      <c r="B64" s="532"/>
      <c r="C64" s="215" t="s">
        <v>147</v>
      </c>
      <c r="D64" s="216"/>
      <c r="E64" s="216"/>
      <c r="F64" s="234">
        <v>10107</v>
      </c>
      <c r="G64" s="234">
        <v>10029</v>
      </c>
      <c r="H64" s="33"/>
      <c r="I64" s="217">
        <f t="shared" si="4"/>
        <v>-78</v>
      </c>
      <c r="J64" s="218">
        <f t="shared" si="5"/>
        <v>-7.7174235678242799E-3</v>
      </c>
    </row>
    <row r="65" spans="2:10" x14ac:dyDescent="0.2">
      <c r="B65" s="532"/>
      <c r="C65" s="219" t="s">
        <v>148</v>
      </c>
      <c r="D65" s="86">
        <v>1</v>
      </c>
      <c r="E65" s="86">
        <v>2</v>
      </c>
      <c r="F65" s="230">
        <v>184</v>
      </c>
      <c r="G65" s="230">
        <v>185</v>
      </c>
      <c r="H65" s="33"/>
      <c r="I65" s="205">
        <f t="shared" si="4"/>
        <v>1</v>
      </c>
      <c r="J65" s="206">
        <f t="shared" si="5"/>
        <v>5.434782608695652E-3</v>
      </c>
    </row>
    <row r="66" spans="2:10" x14ac:dyDescent="0.2">
      <c r="B66" s="532"/>
      <c r="C66" s="220"/>
      <c r="D66" s="86">
        <v>2</v>
      </c>
      <c r="E66" s="86">
        <v>2</v>
      </c>
      <c r="F66" s="230">
        <v>156</v>
      </c>
      <c r="G66" s="230">
        <v>156</v>
      </c>
      <c r="H66" s="33"/>
      <c r="I66" s="205">
        <f t="shared" si="4"/>
        <v>0</v>
      </c>
      <c r="J66" s="206">
        <f t="shared" si="5"/>
        <v>0</v>
      </c>
    </row>
    <row r="67" spans="2:10" x14ac:dyDescent="0.2">
      <c r="B67" s="532"/>
      <c r="C67" s="221"/>
      <c r="D67" s="85">
        <v>1</v>
      </c>
      <c r="E67" s="85">
        <v>1</v>
      </c>
      <c r="F67" s="228">
        <v>283</v>
      </c>
      <c r="G67" s="228">
        <v>131</v>
      </c>
      <c r="H67" s="33"/>
      <c r="I67" s="196">
        <f t="shared" si="4"/>
        <v>-152</v>
      </c>
      <c r="J67" s="197">
        <f t="shared" si="5"/>
        <v>-0.53710247349823326</v>
      </c>
    </row>
    <row r="68" spans="2:10" x14ac:dyDescent="0.2">
      <c r="B68" s="533"/>
      <c r="C68" s="222" t="s">
        <v>149</v>
      </c>
      <c r="D68" s="88"/>
      <c r="E68" s="88"/>
      <c r="F68" s="234">
        <v>623</v>
      </c>
      <c r="G68" s="234">
        <v>472</v>
      </c>
      <c r="H68" s="33"/>
      <c r="I68" s="209">
        <f t="shared" si="4"/>
        <v>-151</v>
      </c>
      <c r="J68" s="210">
        <f t="shared" si="5"/>
        <v>-0.24237560192616373</v>
      </c>
    </row>
    <row r="69" spans="2:10" x14ac:dyDescent="0.2">
      <c r="B69" s="198" t="s">
        <v>102</v>
      </c>
      <c r="C69" s="199"/>
      <c r="D69" s="199"/>
      <c r="E69" s="199"/>
      <c r="F69" s="229">
        <v>10730</v>
      </c>
      <c r="G69" s="229">
        <v>10501</v>
      </c>
      <c r="H69" s="33"/>
      <c r="I69" s="202">
        <f t="shared" si="4"/>
        <v>-229</v>
      </c>
      <c r="J69" s="203">
        <f t="shared" si="5"/>
        <v>-2.1342031686859272E-2</v>
      </c>
    </row>
    <row r="70" spans="2:10" x14ac:dyDescent="0.2">
      <c r="B70" s="223" t="s">
        <v>96</v>
      </c>
      <c r="C70" s="224"/>
      <c r="D70" s="224"/>
      <c r="E70" s="235"/>
      <c r="F70" s="236">
        <v>60489</v>
      </c>
      <c r="G70" s="236">
        <v>60491</v>
      </c>
      <c r="H70" s="37"/>
      <c r="I70" s="226">
        <f t="shared" si="4"/>
        <v>2</v>
      </c>
      <c r="J70" s="227">
        <f t="shared" si="5"/>
        <v>3.3063862851096892E-5</v>
      </c>
    </row>
    <row r="74" spans="2:10" x14ac:dyDescent="0.2">
      <c r="B74" s="33" t="s">
        <v>1</v>
      </c>
      <c r="H74" s="33"/>
    </row>
    <row r="75" spans="2:10" x14ac:dyDescent="0.2">
      <c r="F75" s="80" t="s">
        <v>571</v>
      </c>
      <c r="G75" s="80" t="s">
        <v>570</v>
      </c>
      <c r="H75" s="192"/>
      <c r="I75" s="174" t="s">
        <v>452</v>
      </c>
      <c r="J75" s="175" t="s">
        <v>98</v>
      </c>
    </row>
    <row r="76" spans="2:10" x14ac:dyDescent="0.2">
      <c r="B76" s="531" t="s">
        <v>110</v>
      </c>
      <c r="C76" s="85" t="s">
        <v>3</v>
      </c>
      <c r="D76" s="587" t="s">
        <v>138</v>
      </c>
      <c r="E76" s="588"/>
      <c r="F76" s="228">
        <v>9649</v>
      </c>
      <c r="G76" s="228">
        <v>10043</v>
      </c>
      <c r="H76" s="33"/>
      <c r="I76" s="193">
        <f>G76-F76</f>
        <v>394</v>
      </c>
      <c r="J76" s="194">
        <f>I76/F76</f>
        <v>4.0833246968597782E-2</v>
      </c>
    </row>
    <row r="77" spans="2:10" x14ac:dyDescent="0.2">
      <c r="B77" s="533"/>
      <c r="C77" s="195"/>
      <c r="D77" s="589" t="s">
        <v>139</v>
      </c>
      <c r="E77" s="590"/>
      <c r="F77" s="228">
        <v>18268</v>
      </c>
      <c r="G77" s="228">
        <v>18973</v>
      </c>
      <c r="H77" s="33"/>
      <c r="I77" s="196">
        <f t="shared" ref="I77:I105" si="6">G77-F77</f>
        <v>705</v>
      </c>
      <c r="J77" s="197">
        <f t="shared" ref="J77:J105" si="7">I77/F77</f>
        <v>3.8592073571272173E-2</v>
      </c>
    </row>
    <row r="78" spans="2:10" x14ac:dyDescent="0.2">
      <c r="B78" s="198" t="s">
        <v>116</v>
      </c>
      <c r="C78" s="199"/>
      <c r="D78" s="200"/>
      <c r="E78" s="200"/>
      <c r="F78" s="229">
        <v>27917</v>
      </c>
      <c r="G78" s="229">
        <v>29016</v>
      </c>
      <c r="H78" s="33"/>
      <c r="I78" s="202">
        <f t="shared" si="6"/>
        <v>1099</v>
      </c>
      <c r="J78" s="203">
        <f t="shared" si="7"/>
        <v>3.9366694129025326E-2</v>
      </c>
    </row>
    <row r="79" spans="2:10" ht="12.75" customHeight="1" x14ac:dyDescent="0.2">
      <c r="B79" s="531" t="s">
        <v>109</v>
      </c>
      <c r="C79" s="85" t="s">
        <v>12</v>
      </c>
      <c r="D79" s="204"/>
      <c r="E79" s="204"/>
      <c r="F79" s="228">
        <v>2631</v>
      </c>
      <c r="G79" s="228">
        <v>2580</v>
      </c>
      <c r="H79" s="33"/>
      <c r="I79" s="196">
        <f t="shared" si="6"/>
        <v>-51</v>
      </c>
      <c r="J79" s="197">
        <f t="shared" si="7"/>
        <v>-1.9384264538198404E-2</v>
      </c>
    </row>
    <row r="80" spans="2:10" x14ac:dyDescent="0.2">
      <c r="B80" s="532"/>
      <c r="C80" s="85" t="s">
        <v>10</v>
      </c>
      <c r="D80" s="85">
        <v>1</v>
      </c>
      <c r="E80" s="85">
        <v>2</v>
      </c>
      <c r="F80" s="228">
        <v>1441</v>
      </c>
      <c r="G80" s="228">
        <v>1463</v>
      </c>
      <c r="H80" s="33"/>
      <c r="I80" s="196">
        <f t="shared" si="6"/>
        <v>22</v>
      </c>
      <c r="J80" s="197">
        <f t="shared" si="7"/>
        <v>1.5267175572519083E-2</v>
      </c>
    </row>
    <row r="81" spans="2:10" x14ac:dyDescent="0.2">
      <c r="B81" s="532"/>
      <c r="C81" s="195"/>
      <c r="D81" s="86">
        <v>2</v>
      </c>
      <c r="E81" s="86">
        <v>2</v>
      </c>
      <c r="F81" s="230">
        <v>1382</v>
      </c>
      <c r="G81" s="230">
        <v>1369</v>
      </c>
      <c r="H81" s="33"/>
      <c r="I81" s="205">
        <f t="shared" si="6"/>
        <v>-13</v>
      </c>
      <c r="J81" s="206">
        <f t="shared" si="7"/>
        <v>-9.4066570188133143E-3</v>
      </c>
    </row>
    <row r="82" spans="2:10" x14ac:dyDescent="0.2">
      <c r="B82" s="532"/>
      <c r="C82" s="87" t="s">
        <v>103</v>
      </c>
      <c r="D82" s="88"/>
      <c r="E82" s="88"/>
      <c r="F82" s="231">
        <v>2823</v>
      </c>
      <c r="G82" s="231">
        <v>2832</v>
      </c>
      <c r="H82" s="33"/>
      <c r="I82" s="209">
        <f t="shared" si="6"/>
        <v>9</v>
      </c>
      <c r="J82" s="210">
        <f t="shared" si="7"/>
        <v>3.188097768331562E-3</v>
      </c>
    </row>
    <row r="83" spans="2:10" x14ac:dyDescent="0.2">
      <c r="B83" s="532"/>
      <c r="C83" s="85" t="s">
        <v>172</v>
      </c>
      <c r="D83" s="85">
        <v>1</v>
      </c>
      <c r="E83" s="85">
        <v>2</v>
      </c>
      <c r="F83" s="228">
        <v>610</v>
      </c>
      <c r="G83" s="228">
        <v>716</v>
      </c>
      <c r="H83" s="33"/>
      <c r="I83" s="196">
        <f t="shared" si="6"/>
        <v>106</v>
      </c>
      <c r="J83" s="197">
        <f t="shared" si="7"/>
        <v>0.17377049180327869</v>
      </c>
    </row>
    <row r="84" spans="2:10" x14ac:dyDescent="0.2">
      <c r="B84" s="532"/>
      <c r="C84" s="195"/>
      <c r="D84" s="86">
        <v>2</v>
      </c>
      <c r="E84" s="86">
        <v>2</v>
      </c>
      <c r="F84" s="230">
        <v>606</v>
      </c>
      <c r="G84" s="230">
        <v>550</v>
      </c>
      <c r="H84" s="33"/>
      <c r="I84" s="205">
        <f t="shared" si="6"/>
        <v>-56</v>
      </c>
      <c r="J84" s="206">
        <f t="shared" si="7"/>
        <v>-9.2409240924092403E-2</v>
      </c>
    </row>
    <row r="85" spans="2:10" ht="12.75" customHeight="1" x14ac:dyDescent="0.2">
      <c r="B85" s="533"/>
      <c r="C85" s="87" t="s">
        <v>173</v>
      </c>
      <c r="D85" s="88"/>
      <c r="E85" s="88"/>
      <c r="F85" s="231">
        <v>1216</v>
      </c>
      <c r="G85" s="231">
        <v>1266</v>
      </c>
      <c r="H85" s="33"/>
      <c r="I85" s="209">
        <f t="shared" si="6"/>
        <v>50</v>
      </c>
      <c r="J85" s="210">
        <f t="shared" si="7"/>
        <v>4.1118421052631582E-2</v>
      </c>
    </row>
    <row r="86" spans="2:10" x14ac:dyDescent="0.2">
      <c r="B86" s="198" t="s">
        <v>117</v>
      </c>
      <c r="C86" s="199"/>
      <c r="D86" s="199"/>
      <c r="E86" s="199"/>
      <c r="F86" s="229">
        <v>6670</v>
      </c>
      <c r="G86" s="229">
        <v>6678</v>
      </c>
      <c r="H86" s="33"/>
      <c r="I86" s="202">
        <f t="shared" si="6"/>
        <v>8</v>
      </c>
      <c r="J86" s="203">
        <f t="shared" si="7"/>
        <v>1.1994002998500749E-3</v>
      </c>
    </row>
    <row r="87" spans="2:10" ht="11.25" customHeight="1" x14ac:dyDescent="0.2">
      <c r="B87" s="531" t="s">
        <v>108</v>
      </c>
      <c r="C87" s="85" t="s">
        <v>15</v>
      </c>
      <c r="D87" s="85">
        <v>1</v>
      </c>
      <c r="E87" s="85">
        <v>1</v>
      </c>
      <c r="F87" s="228">
        <v>16113</v>
      </c>
      <c r="G87" s="228">
        <v>16320</v>
      </c>
      <c r="H87" s="33"/>
      <c r="I87" s="196">
        <f t="shared" si="6"/>
        <v>207</v>
      </c>
      <c r="J87" s="197">
        <f t="shared" si="7"/>
        <v>1.2846769689070937E-2</v>
      </c>
    </row>
    <row r="88" spans="2:10" x14ac:dyDescent="0.2">
      <c r="B88" s="532"/>
      <c r="C88" s="87" t="s">
        <v>104</v>
      </c>
      <c r="D88" s="88"/>
      <c r="E88" s="88"/>
      <c r="F88" s="231">
        <v>16113</v>
      </c>
      <c r="G88" s="231">
        <v>16320</v>
      </c>
      <c r="H88" s="33"/>
      <c r="I88" s="209">
        <f t="shared" si="6"/>
        <v>207</v>
      </c>
      <c r="J88" s="210">
        <f t="shared" si="7"/>
        <v>1.2846769689070937E-2</v>
      </c>
    </row>
    <row r="89" spans="2:10" x14ac:dyDescent="0.2">
      <c r="B89" s="532"/>
      <c r="C89" s="85" t="s">
        <v>142</v>
      </c>
      <c r="D89" s="85">
        <v>1</v>
      </c>
      <c r="E89" s="85">
        <v>2</v>
      </c>
      <c r="F89" s="228">
        <v>6463</v>
      </c>
      <c r="G89" s="228">
        <v>6894</v>
      </c>
      <c r="H89" s="33"/>
      <c r="I89" s="196">
        <f t="shared" si="6"/>
        <v>431</v>
      </c>
      <c r="J89" s="197">
        <f t="shared" si="7"/>
        <v>6.6687296920934544E-2</v>
      </c>
    </row>
    <row r="90" spans="2:10" x14ac:dyDescent="0.2">
      <c r="B90" s="532"/>
      <c r="C90" s="195"/>
      <c r="D90" s="86">
        <v>2</v>
      </c>
      <c r="E90" s="86">
        <v>2</v>
      </c>
      <c r="F90" s="230">
        <v>4626</v>
      </c>
      <c r="G90" s="230">
        <v>4906</v>
      </c>
      <c r="H90" s="33"/>
      <c r="I90" s="205">
        <f t="shared" si="6"/>
        <v>280</v>
      </c>
      <c r="J90" s="206">
        <f t="shared" si="7"/>
        <v>6.0527453523562473E-2</v>
      </c>
    </row>
    <row r="91" spans="2:10" x14ac:dyDescent="0.2">
      <c r="B91" s="532"/>
      <c r="C91" s="87" t="s">
        <v>143</v>
      </c>
      <c r="D91" s="88"/>
      <c r="E91" s="88"/>
      <c r="F91" s="231">
        <v>11089</v>
      </c>
      <c r="G91" s="231">
        <v>11800</v>
      </c>
      <c r="H91" s="33"/>
      <c r="I91" s="209">
        <f t="shared" si="6"/>
        <v>711</v>
      </c>
      <c r="J91" s="210">
        <f t="shared" si="7"/>
        <v>6.4117594012084042E-2</v>
      </c>
    </row>
    <row r="92" spans="2:10" x14ac:dyDescent="0.2">
      <c r="B92" s="532"/>
      <c r="C92" s="85" t="s">
        <v>144</v>
      </c>
      <c r="D92" s="85">
        <v>1</v>
      </c>
      <c r="E92" s="85">
        <v>2</v>
      </c>
      <c r="F92" s="228">
        <v>14019</v>
      </c>
      <c r="G92" s="228">
        <v>14401</v>
      </c>
      <c r="H92" s="33"/>
      <c r="I92" s="196">
        <f t="shared" si="6"/>
        <v>382</v>
      </c>
      <c r="J92" s="197">
        <f t="shared" si="7"/>
        <v>2.7248733861188389E-2</v>
      </c>
    </row>
    <row r="93" spans="2:10" x14ac:dyDescent="0.2">
      <c r="B93" s="532"/>
      <c r="C93" s="195"/>
      <c r="D93" s="86">
        <v>2</v>
      </c>
      <c r="E93" s="86">
        <v>2</v>
      </c>
      <c r="F93" s="230">
        <v>12046</v>
      </c>
      <c r="G93" s="230">
        <v>11793</v>
      </c>
      <c r="H93" s="33"/>
      <c r="I93" s="205">
        <f t="shared" si="6"/>
        <v>-253</v>
      </c>
      <c r="J93" s="206">
        <f t="shared" si="7"/>
        <v>-2.1002822513697492E-2</v>
      </c>
    </row>
    <row r="94" spans="2:10" x14ac:dyDescent="0.2">
      <c r="B94" s="533"/>
      <c r="C94" s="87" t="s">
        <v>145</v>
      </c>
      <c r="D94" s="88"/>
      <c r="E94" s="88"/>
      <c r="F94" s="231">
        <v>26065</v>
      </c>
      <c r="G94" s="231">
        <v>26194</v>
      </c>
      <c r="H94" s="33"/>
      <c r="I94" s="209">
        <f t="shared" si="6"/>
        <v>129</v>
      </c>
      <c r="J94" s="210">
        <f t="shared" si="7"/>
        <v>4.9491655476692886E-3</v>
      </c>
    </row>
    <row r="95" spans="2:10" x14ac:dyDescent="0.2">
      <c r="B95" s="211" t="s">
        <v>118</v>
      </c>
      <c r="C95" s="212"/>
      <c r="D95" s="212"/>
      <c r="E95" s="232"/>
      <c r="F95" s="233">
        <v>53267</v>
      </c>
      <c r="G95" s="233">
        <v>54314</v>
      </c>
      <c r="H95" s="33"/>
      <c r="I95" s="213">
        <f t="shared" si="6"/>
        <v>1047</v>
      </c>
      <c r="J95" s="214">
        <f t="shared" si="7"/>
        <v>1.9655696772861248E-2</v>
      </c>
    </row>
    <row r="96" spans="2:10" ht="11.25" customHeight="1" x14ac:dyDescent="0.2">
      <c r="B96" s="531" t="s">
        <v>40</v>
      </c>
      <c r="C96" s="86" t="s">
        <v>146</v>
      </c>
      <c r="D96" s="86">
        <v>1</v>
      </c>
      <c r="E96" s="86">
        <v>2</v>
      </c>
      <c r="F96" s="230">
        <v>2742</v>
      </c>
      <c r="G96" s="230">
        <v>2710</v>
      </c>
      <c r="H96" s="33"/>
      <c r="I96" s="205">
        <f t="shared" si="6"/>
        <v>-32</v>
      </c>
      <c r="J96" s="206">
        <f t="shared" si="7"/>
        <v>-1.1670313639679067E-2</v>
      </c>
    </row>
    <row r="97" spans="2:10" x14ac:dyDescent="0.2">
      <c r="B97" s="532"/>
      <c r="C97" s="195"/>
      <c r="D97" s="86">
        <v>2</v>
      </c>
      <c r="E97" s="86">
        <v>2</v>
      </c>
      <c r="F97" s="230">
        <v>2330</v>
      </c>
      <c r="G97" s="230">
        <v>2125</v>
      </c>
      <c r="H97" s="33"/>
      <c r="I97" s="205">
        <f t="shared" si="6"/>
        <v>-205</v>
      </c>
      <c r="J97" s="206">
        <f t="shared" si="7"/>
        <v>-8.7982832618025753E-2</v>
      </c>
    </row>
    <row r="98" spans="2:10" x14ac:dyDescent="0.2">
      <c r="B98" s="532"/>
      <c r="C98" s="86"/>
      <c r="D98" s="85">
        <v>1</v>
      </c>
      <c r="E98" s="85">
        <v>1</v>
      </c>
      <c r="F98" s="228">
        <v>34</v>
      </c>
      <c r="G98" s="228">
        <v>29</v>
      </c>
      <c r="H98" s="33"/>
      <c r="I98" s="196">
        <f t="shared" si="6"/>
        <v>-5</v>
      </c>
      <c r="J98" s="197">
        <f t="shared" si="7"/>
        <v>-0.14705882352941177</v>
      </c>
    </row>
    <row r="99" spans="2:10" x14ac:dyDescent="0.2">
      <c r="B99" s="532"/>
      <c r="C99" s="215" t="s">
        <v>147</v>
      </c>
      <c r="D99" s="216"/>
      <c r="E99" s="216"/>
      <c r="F99" s="234">
        <v>5106</v>
      </c>
      <c r="G99" s="234">
        <v>4864</v>
      </c>
      <c r="H99" s="33"/>
      <c r="I99" s="217">
        <f t="shared" si="6"/>
        <v>-242</v>
      </c>
      <c r="J99" s="218">
        <f t="shared" si="7"/>
        <v>-4.739522130826479E-2</v>
      </c>
    </row>
    <row r="100" spans="2:10" x14ac:dyDescent="0.2">
      <c r="B100" s="532"/>
      <c r="C100" s="219" t="s">
        <v>148</v>
      </c>
      <c r="D100" s="86">
        <v>1</v>
      </c>
      <c r="E100" s="86">
        <v>2</v>
      </c>
      <c r="F100" s="230"/>
      <c r="G100" s="230"/>
      <c r="H100" s="33"/>
      <c r="I100" s="205">
        <f t="shared" si="6"/>
        <v>0</v>
      </c>
      <c r="J100" s="206" t="e">
        <f t="shared" si="7"/>
        <v>#DIV/0!</v>
      </c>
    </row>
    <row r="101" spans="2:10" x14ac:dyDescent="0.2">
      <c r="B101" s="532"/>
      <c r="C101" s="220"/>
      <c r="D101" s="86">
        <v>2</v>
      </c>
      <c r="E101" s="86">
        <v>2</v>
      </c>
      <c r="F101" s="230"/>
      <c r="G101" s="230"/>
      <c r="H101" s="33"/>
      <c r="I101" s="205">
        <f t="shared" si="6"/>
        <v>0</v>
      </c>
      <c r="J101" s="206" t="e">
        <f t="shared" si="7"/>
        <v>#DIV/0!</v>
      </c>
    </row>
    <row r="102" spans="2:10" x14ac:dyDescent="0.2">
      <c r="B102" s="532"/>
      <c r="C102" s="221"/>
      <c r="D102" s="85">
        <v>1</v>
      </c>
      <c r="E102" s="85">
        <v>1</v>
      </c>
      <c r="F102" s="228"/>
      <c r="G102" s="228"/>
      <c r="H102" s="33"/>
      <c r="I102" s="196">
        <f t="shared" si="6"/>
        <v>0</v>
      </c>
      <c r="J102" s="197" t="e">
        <f t="shared" si="7"/>
        <v>#DIV/0!</v>
      </c>
    </row>
    <row r="103" spans="2:10" x14ac:dyDescent="0.2">
      <c r="B103" s="533"/>
      <c r="C103" s="222" t="s">
        <v>149</v>
      </c>
      <c r="D103" s="88"/>
      <c r="E103" s="88"/>
      <c r="F103" s="234">
        <f>F100+F101+F102</f>
        <v>0</v>
      </c>
      <c r="G103" s="234">
        <f>G100+G101+G102</f>
        <v>0</v>
      </c>
      <c r="H103" s="33"/>
      <c r="I103" s="209">
        <f t="shared" si="6"/>
        <v>0</v>
      </c>
      <c r="J103" s="210" t="e">
        <f t="shared" si="7"/>
        <v>#DIV/0!</v>
      </c>
    </row>
    <row r="104" spans="2:10" x14ac:dyDescent="0.2">
      <c r="B104" s="198" t="s">
        <v>102</v>
      </c>
      <c r="C104" s="199"/>
      <c r="D104" s="199"/>
      <c r="E104" s="199"/>
      <c r="F104" s="229">
        <f>F103+F99</f>
        <v>5106</v>
      </c>
      <c r="G104" s="229">
        <f>G103+G99</f>
        <v>4864</v>
      </c>
      <c r="H104" s="33"/>
      <c r="I104" s="202">
        <f t="shared" si="6"/>
        <v>-242</v>
      </c>
      <c r="J104" s="203">
        <f t="shared" si="7"/>
        <v>-4.739522130826479E-2</v>
      </c>
    </row>
    <row r="105" spans="2:10" x14ac:dyDescent="0.2">
      <c r="B105" s="223" t="s">
        <v>96</v>
      </c>
      <c r="C105" s="224"/>
      <c r="D105" s="224"/>
      <c r="E105" s="235"/>
      <c r="F105" s="236">
        <f>F104+F95+F86+F78</f>
        <v>92960</v>
      </c>
      <c r="G105" s="236">
        <v>94872</v>
      </c>
      <c r="H105" s="37"/>
      <c r="I105" s="226">
        <f t="shared" si="6"/>
        <v>1912</v>
      </c>
      <c r="J105" s="227">
        <f t="shared" si="7"/>
        <v>2.0567986230636832E-2</v>
      </c>
    </row>
    <row r="109" spans="2:10" x14ac:dyDescent="0.2">
      <c r="B109" s="37" t="s">
        <v>190</v>
      </c>
    </row>
    <row r="110" spans="2:10" x14ac:dyDescent="0.2">
      <c r="F110" s="80">
        <v>2023</v>
      </c>
      <c r="G110" s="80" t="s">
        <v>570</v>
      </c>
      <c r="H110" s="192"/>
      <c r="I110" s="174" t="s">
        <v>452</v>
      </c>
      <c r="J110" s="175" t="s">
        <v>98</v>
      </c>
    </row>
    <row r="111" spans="2:10" x14ac:dyDescent="0.2">
      <c r="B111" s="531" t="s">
        <v>110</v>
      </c>
      <c r="C111" s="85" t="s">
        <v>3</v>
      </c>
      <c r="D111" s="587" t="s">
        <v>138</v>
      </c>
      <c r="E111" s="588"/>
      <c r="F111" s="228">
        <v>4374</v>
      </c>
      <c r="G111" s="228">
        <v>4596</v>
      </c>
      <c r="H111" s="33"/>
      <c r="I111" s="193">
        <f>G111-F111</f>
        <v>222</v>
      </c>
      <c r="J111" s="194">
        <f>I111/F111</f>
        <v>5.0754458161865572E-2</v>
      </c>
    </row>
    <row r="112" spans="2:10" x14ac:dyDescent="0.2">
      <c r="B112" s="533"/>
      <c r="C112" s="195"/>
      <c r="D112" s="589" t="s">
        <v>139</v>
      </c>
      <c r="E112" s="590"/>
      <c r="F112" s="228">
        <v>6059</v>
      </c>
      <c r="G112" s="228">
        <v>6279</v>
      </c>
      <c r="H112" s="33"/>
      <c r="I112" s="196">
        <f t="shared" ref="I112:I140" si="8">G112-F112</f>
        <v>220</v>
      </c>
      <c r="J112" s="197">
        <f t="shared" ref="J112:J140" si="9">I112/F112</f>
        <v>3.6309622049843206E-2</v>
      </c>
    </row>
    <row r="113" spans="2:10" x14ac:dyDescent="0.2">
      <c r="B113" s="198" t="s">
        <v>116</v>
      </c>
      <c r="C113" s="199"/>
      <c r="D113" s="200"/>
      <c r="E113" s="200"/>
      <c r="F113" s="229">
        <v>10433</v>
      </c>
      <c r="G113" s="229">
        <v>10875</v>
      </c>
      <c r="H113" s="33"/>
      <c r="I113" s="202">
        <f t="shared" si="8"/>
        <v>442</v>
      </c>
      <c r="J113" s="203">
        <f t="shared" si="9"/>
        <v>4.2365570785009105E-2</v>
      </c>
    </row>
    <row r="114" spans="2:10" x14ac:dyDescent="0.2">
      <c r="B114" s="531" t="s">
        <v>109</v>
      </c>
      <c r="C114" s="85" t="s">
        <v>12</v>
      </c>
      <c r="D114" s="204"/>
      <c r="E114" s="204"/>
      <c r="F114" s="228">
        <v>2353</v>
      </c>
      <c r="G114" s="228">
        <v>2340</v>
      </c>
      <c r="H114" s="33"/>
      <c r="I114" s="196">
        <f t="shared" si="8"/>
        <v>-13</v>
      </c>
      <c r="J114" s="197">
        <f t="shared" si="9"/>
        <v>-5.5248618784530384E-3</v>
      </c>
    </row>
    <row r="115" spans="2:10" x14ac:dyDescent="0.2">
      <c r="B115" s="532"/>
      <c r="C115" s="85" t="s">
        <v>10</v>
      </c>
      <c r="D115" s="85">
        <v>1</v>
      </c>
      <c r="E115" s="85">
        <v>2</v>
      </c>
      <c r="F115" s="228">
        <v>1277</v>
      </c>
      <c r="G115" s="228">
        <v>1297</v>
      </c>
      <c r="H115" s="33"/>
      <c r="I115" s="196">
        <f t="shared" si="8"/>
        <v>20</v>
      </c>
      <c r="J115" s="197">
        <f t="shared" si="9"/>
        <v>1.5661707126076743E-2</v>
      </c>
    </row>
    <row r="116" spans="2:10" x14ac:dyDescent="0.2">
      <c r="B116" s="532"/>
      <c r="C116" s="195"/>
      <c r="D116" s="86">
        <v>2</v>
      </c>
      <c r="E116" s="86">
        <v>2</v>
      </c>
      <c r="F116" s="230">
        <v>1236</v>
      </c>
      <c r="G116" s="230">
        <v>1241</v>
      </c>
      <c r="H116" s="33"/>
      <c r="I116" s="205">
        <f t="shared" si="8"/>
        <v>5</v>
      </c>
      <c r="J116" s="206">
        <f t="shared" si="9"/>
        <v>4.0453074433656954E-3</v>
      </c>
    </row>
    <row r="117" spans="2:10" x14ac:dyDescent="0.2">
      <c r="B117" s="532"/>
      <c r="C117" s="87" t="s">
        <v>103</v>
      </c>
      <c r="D117" s="88"/>
      <c r="E117" s="88"/>
      <c r="F117" s="231">
        <v>2513</v>
      </c>
      <c r="G117" s="231">
        <v>2538</v>
      </c>
      <c r="H117" s="33"/>
      <c r="I117" s="209">
        <f t="shared" si="8"/>
        <v>25</v>
      </c>
      <c r="J117" s="210">
        <f t="shared" si="9"/>
        <v>9.9482690011937925E-3</v>
      </c>
    </row>
    <row r="118" spans="2:10" x14ac:dyDescent="0.2">
      <c r="B118" s="532"/>
      <c r="C118" s="85" t="s">
        <v>172</v>
      </c>
      <c r="D118" s="85">
        <v>1</v>
      </c>
      <c r="E118" s="85">
        <v>2</v>
      </c>
      <c r="F118" s="228">
        <v>610</v>
      </c>
      <c r="G118" s="228">
        <v>716</v>
      </c>
      <c r="H118" s="33"/>
      <c r="I118" s="196">
        <f t="shared" si="8"/>
        <v>106</v>
      </c>
      <c r="J118" s="197">
        <f t="shared" si="9"/>
        <v>0.17377049180327869</v>
      </c>
    </row>
    <row r="119" spans="2:10" x14ac:dyDescent="0.2">
      <c r="B119" s="532"/>
      <c r="C119" s="195"/>
      <c r="D119" s="86">
        <v>2</v>
      </c>
      <c r="E119" s="86">
        <v>2</v>
      </c>
      <c r="F119" s="230">
        <v>606</v>
      </c>
      <c r="G119" s="230">
        <v>550</v>
      </c>
      <c r="H119" s="33"/>
      <c r="I119" s="205">
        <f t="shared" si="8"/>
        <v>-56</v>
      </c>
      <c r="J119" s="206">
        <f t="shared" si="9"/>
        <v>-9.2409240924092403E-2</v>
      </c>
    </row>
    <row r="120" spans="2:10" x14ac:dyDescent="0.2">
      <c r="B120" s="533"/>
      <c r="C120" s="87" t="s">
        <v>173</v>
      </c>
      <c r="D120" s="88"/>
      <c r="E120" s="88"/>
      <c r="F120" s="231">
        <v>1216</v>
      </c>
      <c r="G120" s="231">
        <v>1266</v>
      </c>
      <c r="H120" s="33"/>
      <c r="I120" s="209">
        <f t="shared" si="8"/>
        <v>50</v>
      </c>
      <c r="J120" s="210">
        <f t="shared" si="9"/>
        <v>4.1118421052631582E-2</v>
      </c>
    </row>
    <row r="121" spans="2:10" x14ac:dyDescent="0.2">
      <c r="B121" s="198" t="s">
        <v>117</v>
      </c>
      <c r="C121" s="199"/>
      <c r="D121" s="199"/>
      <c r="E121" s="199"/>
      <c r="F121" s="229">
        <v>6082</v>
      </c>
      <c r="G121" s="229">
        <v>6144</v>
      </c>
      <c r="H121" s="33"/>
      <c r="I121" s="202">
        <f t="shared" si="8"/>
        <v>62</v>
      </c>
      <c r="J121" s="203">
        <f t="shared" si="9"/>
        <v>1.0194015126603092E-2</v>
      </c>
    </row>
    <row r="122" spans="2:10" x14ac:dyDescent="0.2">
      <c r="B122" s="531" t="s">
        <v>108</v>
      </c>
      <c r="C122" s="85" t="s">
        <v>15</v>
      </c>
      <c r="D122" s="85">
        <v>1</v>
      </c>
      <c r="E122" s="85">
        <v>1</v>
      </c>
      <c r="F122" s="228">
        <v>7153</v>
      </c>
      <c r="G122" s="228">
        <v>7266</v>
      </c>
      <c r="H122" s="33"/>
      <c r="I122" s="196">
        <f t="shared" si="8"/>
        <v>113</v>
      </c>
      <c r="J122" s="197">
        <f t="shared" si="9"/>
        <v>1.5797567454215015E-2</v>
      </c>
    </row>
    <row r="123" spans="2:10" x14ac:dyDescent="0.2">
      <c r="B123" s="532"/>
      <c r="C123" s="87" t="s">
        <v>104</v>
      </c>
      <c r="D123" s="88"/>
      <c r="E123" s="88"/>
      <c r="F123" s="231">
        <v>7153</v>
      </c>
      <c r="G123" s="231">
        <v>7266</v>
      </c>
      <c r="H123" s="33"/>
      <c r="I123" s="209">
        <f t="shared" si="8"/>
        <v>113</v>
      </c>
      <c r="J123" s="210">
        <f t="shared" si="9"/>
        <v>1.5797567454215015E-2</v>
      </c>
    </row>
    <row r="124" spans="2:10" x14ac:dyDescent="0.2">
      <c r="B124" s="532"/>
      <c r="C124" s="85" t="s">
        <v>142</v>
      </c>
      <c r="D124" s="85">
        <v>1</v>
      </c>
      <c r="E124" s="85">
        <v>2</v>
      </c>
      <c r="F124" s="228">
        <v>2422</v>
      </c>
      <c r="G124" s="228">
        <v>2541</v>
      </c>
      <c r="H124" s="33"/>
      <c r="I124" s="196">
        <f t="shared" si="8"/>
        <v>119</v>
      </c>
      <c r="J124" s="197">
        <f t="shared" si="9"/>
        <v>4.9132947976878616E-2</v>
      </c>
    </row>
    <row r="125" spans="2:10" x14ac:dyDescent="0.2">
      <c r="B125" s="532"/>
      <c r="C125" s="195"/>
      <c r="D125" s="86">
        <v>2</v>
      </c>
      <c r="E125" s="86">
        <v>2</v>
      </c>
      <c r="F125" s="230">
        <v>1862</v>
      </c>
      <c r="G125" s="230">
        <v>1987</v>
      </c>
      <c r="H125" s="33"/>
      <c r="I125" s="205">
        <f t="shared" si="8"/>
        <v>125</v>
      </c>
      <c r="J125" s="206">
        <f t="shared" si="9"/>
        <v>6.7132116004296458E-2</v>
      </c>
    </row>
    <row r="126" spans="2:10" x14ac:dyDescent="0.2">
      <c r="B126" s="532"/>
      <c r="C126" s="87" t="s">
        <v>143</v>
      </c>
      <c r="D126" s="88"/>
      <c r="E126" s="88"/>
      <c r="F126" s="231">
        <v>4284</v>
      </c>
      <c r="G126" s="231">
        <v>4528</v>
      </c>
      <c r="H126" s="33"/>
      <c r="I126" s="209">
        <f t="shared" si="8"/>
        <v>244</v>
      </c>
      <c r="J126" s="210">
        <f t="shared" si="9"/>
        <v>5.695611577964519E-2</v>
      </c>
    </row>
    <row r="127" spans="2:10" x14ac:dyDescent="0.2">
      <c r="B127" s="532"/>
      <c r="C127" s="85" t="s">
        <v>144</v>
      </c>
      <c r="D127" s="85">
        <v>1</v>
      </c>
      <c r="E127" s="85">
        <v>2</v>
      </c>
      <c r="F127" s="228">
        <v>6641</v>
      </c>
      <c r="G127" s="228">
        <v>6834</v>
      </c>
      <c r="H127" s="33"/>
      <c r="I127" s="196">
        <f t="shared" si="8"/>
        <v>193</v>
      </c>
      <c r="J127" s="197">
        <f t="shared" si="9"/>
        <v>2.9061888269838881E-2</v>
      </c>
    </row>
    <row r="128" spans="2:10" x14ac:dyDescent="0.2">
      <c r="B128" s="532"/>
      <c r="C128" s="195"/>
      <c r="D128" s="86">
        <v>2</v>
      </c>
      <c r="E128" s="86">
        <v>2</v>
      </c>
      <c r="F128" s="230">
        <v>6121</v>
      </c>
      <c r="G128" s="230">
        <v>5950</v>
      </c>
      <c r="H128" s="33"/>
      <c r="I128" s="205">
        <f t="shared" si="8"/>
        <v>-171</v>
      </c>
      <c r="J128" s="206">
        <f t="shared" si="9"/>
        <v>-2.793661166476066E-2</v>
      </c>
    </row>
    <row r="129" spans="2:10" x14ac:dyDescent="0.2">
      <c r="B129" s="533"/>
      <c r="C129" s="87" t="s">
        <v>145</v>
      </c>
      <c r="D129" s="88"/>
      <c r="E129" s="88"/>
      <c r="F129" s="231">
        <v>12762</v>
      </c>
      <c r="G129" s="231">
        <v>12784</v>
      </c>
      <c r="H129" s="33"/>
      <c r="I129" s="209">
        <f t="shared" si="8"/>
        <v>22</v>
      </c>
      <c r="J129" s="210">
        <f t="shared" si="9"/>
        <v>1.7238677323303557E-3</v>
      </c>
    </row>
    <row r="130" spans="2:10" x14ac:dyDescent="0.2">
      <c r="B130" s="211" t="s">
        <v>118</v>
      </c>
      <c r="C130" s="212"/>
      <c r="D130" s="212"/>
      <c r="E130" s="232"/>
      <c r="F130" s="233">
        <v>24199</v>
      </c>
      <c r="G130" s="233">
        <v>24578</v>
      </c>
      <c r="H130" s="33"/>
      <c r="I130" s="213">
        <f t="shared" si="8"/>
        <v>379</v>
      </c>
      <c r="J130" s="214">
        <f t="shared" si="9"/>
        <v>1.5661804206785403E-2</v>
      </c>
    </row>
    <row r="131" spans="2:10" x14ac:dyDescent="0.2">
      <c r="B131" s="531" t="s">
        <v>40</v>
      </c>
      <c r="C131" s="86" t="s">
        <v>146</v>
      </c>
      <c r="D131" s="86">
        <v>1</v>
      </c>
      <c r="E131" s="86">
        <v>2</v>
      </c>
      <c r="F131" s="230">
        <v>1899</v>
      </c>
      <c r="G131" s="230">
        <v>1890</v>
      </c>
      <c r="H131" s="33"/>
      <c r="I131" s="205">
        <f t="shared" si="8"/>
        <v>-9</v>
      </c>
      <c r="J131" s="206">
        <f t="shared" si="9"/>
        <v>-4.7393364928909956E-3</v>
      </c>
    </row>
    <row r="132" spans="2:10" x14ac:dyDescent="0.2">
      <c r="B132" s="532"/>
      <c r="C132" s="195"/>
      <c r="D132" s="86">
        <v>2</v>
      </c>
      <c r="E132" s="86">
        <v>2</v>
      </c>
      <c r="F132" s="230">
        <v>1668</v>
      </c>
      <c r="G132" s="230">
        <v>1517</v>
      </c>
      <c r="H132" s="33"/>
      <c r="I132" s="205">
        <f t="shared" si="8"/>
        <v>-151</v>
      </c>
      <c r="J132" s="206">
        <f t="shared" si="9"/>
        <v>-9.0527577937649886E-2</v>
      </c>
    </row>
    <row r="133" spans="2:10" x14ac:dyDescent="0.2">
      <c r="B133" s="532"/>
      <c r="C133" s="86"/>
      <c r="D133" s="85">
        <v>1</v>
      </c>
      <c r="E133" s="85">
        <v>1</v>
      </c>
      <c r="F133" s="228">
        <v>34</v>
      </c>
      <c r="G133" s="228">
        <v>29</v>
      </c>
      <c r="H133" s="33"/>
      <c r="I133" s="196">
        <f t="shared" si="8"/>
        <v>-5</v>
      </c>
      <c r="J133" s="197">
        <f t="shared" si="9"/>
        <v>-0.14705882352941177</v>
      </c>
    </row>
    <row r="134" spans="2:10" x14ac:dyDescent="0.2">
      <c r="B134" s="532"/>
      <c r="C134" s="215" t="s">
        <v>147</v>
      </c>
      <c r="D134" s="216"/>
      <c r="E134" s="216"/>
      <c r="F134" s="234">
        <v>3601</v>
      </c>
      <c r="G134" s="234">
        <v>3436</v>
      </c>
      <c r="H134" s="33"/>
      <c r="I134" s="217">
        <f t="shared" si="8"/>
        <v>-165</v>
      </c>
      <c r="J134" s="218">
        <f t="shared" si="9"/>
        <v>-4.5820605387392389E-2</v>
      </c>
    </row>
    <row r="135" spans="2:10" x14ac:dyDescent="0.2">
      <c r="B135" s="532"/>
      <c r="C135" s="219" t="s">
        <v>148</v>
      </c>
      <c r="D135" s="86">
        <v>1</v>
      </c>
      <c r="E135" s="86">
        <v>2</v>
      </c>
      <c r="F135" s="230"/>
      <c r="G135" s="230"/>
      <c r="H135" s="33"/>
      <c r="I135" s="205">
        <f t="shared" si="8"/>
        <v>0</v>
      </c>
      <c r="J135" s="206" t="e">
        <f t="shared" si="9"/>
        <v>#DIV/0!</v>
      </c>
    </row>
    <row r="136" spans="2:10" x14ac:dyDescent="0.2">
      <c r="B136" s="532"/>
      <c r="C136" s="220"/>
      <c r="D136" s="86">
        <v>2</v>
      </c>
      <c r="E136" s="86">
        <v>2</v>
      </c>
      <c r="F136" s="230"/>
      <c r="G136" s="230"/>
      <c r="H136" s="33"/>
      <c r="I136" s="205">
        <f t="shared" si="8"/>
        <v>0</v>
      </c>
      <c r="J136" s="206" t="e">
        <f t="shared" si="9"/>
        <v>#DIV/0!</v>
      </c>
    </row>
    <row r="137" spans="2:10" x14ac:dyDescent="0.2">
      <c r="B137" s="532"/>
      <c r="C137" s="221"/>
      <c r="D137" s="85">
        <v>1</v>
      </c>
      <c r="E137" s="85">
        <v>1</v>
      </c>
      <c r="F137" s="228"/>
      <c r="G137" s="228"/>
      <c r="H137" s="33"/>
      <c r="I137" s="196">
        <f t="shared" si="8"/>
        <v>0</v>
      </c>
      <c r="J137" s="197" t="e">
        <f t="shared" si="9"/>
        <v>#DIV/0!</v>
      </c>
    </row>
    <row r="138" spans="2:10" x14ac:dyDescent="0.2">
      <c r="B138" s="533"/>
      <c r="C138" s="222" t="s">
        <v>149</v>
      </c>
      <c r="D138" s="88"/>
      <c r="E138" s="88"/>
      <c r="F138" s="234">
        <f>F135+F136+F137</f>
        <v>0</v>
      </c>
      <c r="G138" s="234">
        <f>G135+G136+G137</f>
        <v>0</v>
      </c>
      <c r="H138" s="33"/>
      <c r="I138" s="209">
        <f t="shared" si="8"/>
        <v>0</v>
      </c>
      <c r="J138" s="210" t="e">
        <f t="shared" si="9"/>
        <v>#DIV/0!</v>
      </c>
    </row>
    <row r="139" spans="2:10" x14ac:dyDescent="0.2">
      <c r="B139" s="198" t="s">
        <v>102</v>
      </c>
      <c r="C139" s="199"/>
      <c r="D139" s="199"/>
      <c r="E139" s="199"/>
      <c r="F139" s="229">
        <f>F138+F134</f>
        <v>3601</v>
      </c>
      <c r="G139" s="229">
        <f>G138+G134</f>
        <v>3436</v>
      </c>
      <c r="H139" s="33"/>
      <c r="I139" s="202">
        <f t="shared" si="8"/>
        <v>-165</v>
      </c>
      <c r="J139" s="203">
        <f t="shared" si="9"/>
        <v>-4.5820605387392389E-2</v>
      </c>
    </row>
    <row r="140" spans="2:10" x14ac:dyDescent="0.2">
      <c r="B140" s="223" t="s">
        <v>96</v>
      </c>
      <c r="C140" s="224"/>
      <c r="D140" s="224"/>
      <c r="E140" s="235"/>
      <c r="F140" s="236">
        <f>F139+F130+F121+F113</f>
        <v>44315</v>
      </c>
      <c r="G140" s="236">
        <v>45033</v>
      </c>
      <c r="H140" s="37"/>
      <c r="I140" s="226">
        <f t="shared" si="8"/>
        <v>718</v>
      </c>
      <c r="J140" s="227">
        <f t="shared" si="9"/>
        <v>1.6202188875098725E-2</v>
      </c>
    </row>
    <row r="145" spans="2:10" x14ac:dyDescent="0.2">
      <c r="B145" s="33" t="s">
        <v>189</v>
      </c>
    </row>
    <row r="146" spans="2:10" x14ac:dyDescent="0.2">
      <c r="F146" s="80">
        <v>2023</v>
      </c>
      <c r="G146" s="80" t="s">
        <v>570</v>
      </c>
      <c r="H146" s="192"/>
      <c r="I146" s="174" t="s">
        <v>452</v>
      </c>
      <c r="J146" s="175" t="s">
        <v>98</v>
      </c>
    </row>
    <row r="147" spans="2:10" x14ac:dyDescent="0.2">
      <c r="B147" s="531" t="s">
        <v>110</v>
      </c>
      <c r="C147" s="85" t="s">
        <v>3</v>
      </c>
      <c r="D147" s="587" t="s">
        <v>138</v>
      </c>
      <c r="E147" s="588"/>
      <c r="F147" s="228">
        <v>4730</v>
      </c>
      <c r="G147" s="228">
        <v>4887</v>
      </c>
      <c r="H147" s="33"/>
      <c r="I147" s="193">
        <f>G147-F147</f>
        <v>157</v>
      </c>
      <c r="J147" s="194">
        <f>I147/F147</f>
        <v>3.3192389006342492E-2</v>
      </c>
    </row>
    <row r="148" spans="2:10" x14ac:dyDescent="0.2">
      <c r="B148" s="533"/>
      <c r="C148" s="195"/>
      <c r="D148" s="589" t="s">
        <v>139</v>
      </c>
      <c r="E148" s="590"/>
      <c r="F148" s="228">
        <v>11230</v>
      </c>
      <c r="G148" s="228">
        <v>11679</v>
      </c>
      <c r="H148" s="33"/>
      <c r="I148" s="196">
        <f t="shared" ref="I148:I176" si="10">G148-F148</f>
        <v>449</v>
      </c>
      <c r="J148" s="197">
        <f t="shared" ref="J148:J176" si="11">I148/F148</f>
        <v>3.9982190560997326E-2</v>
      </c>
    </row>
    <row r="149" spans="2:10" x14ac:dyDescent="0.2">
      <c r="B149" s="198" t="s">
        <v>116</v>
      </c>
      <c r="C149" s="199"/>
      <c r="D149" s="200"/>
      <c r="E149" s="200"/>
      <c r="F149" s="229">
        <f>F147+F148</f>
        <v>15960</v>
      </c>
      <c r="G149" s="229">
        <v>16566</v>
      </c>
      <c r="H149" s="33"/>
      <c r="I149" s="202">
        <f t="shared" si="10"/>
        <v>606</v>
      </c>
      <c r="J149" s="203">
        <f t="shared" si="11"/>
        <v>3.7969924812030077E-2</v>
      </c>
    </row>
    <row r="150" spans="2:10" x14ac:dyDescent="0.2">
      <c r="B150" s="531" t="s">
        <v>109</v>
      </c>
      <c r="C150" s="85" t="s">
        <v>12</v>
      </c>
      <c r="D150" s="204"/>
      <c r="E150" s="204"/>
      <c r="F150" s="228">
        <v>265</v>
      </c>
      <c r="G150" s="228">
        <v>230</v>
      </c>
      <c r="H150" s="33"/>
      <c r="I150" s="196">
        <f t="shared" si="10"/>
        <v>-35</v>
      </c>
      <c r="J150" s="197">
        <f t="shared" si="11"/>
        <v>-0.13207547169811321</v>
      </c>
    </row>
    <row r="151" spans="2:10" x14ac:dyDescent="0.2">
      <c r="B151" s="532"/>
      <c r="C151" s="85" t="s">
        <v>10</v>
      </c>
      <c r="D151" s="85">
        <v>1</v>
      </c>
      <c r="E151" s="85">
        <v>2</v>
      </c>
      <c r="F151" s="228">
        <v>150</v>
      </c>
      <c r="G151" s="228">
        <v>156</v>
      </c>
      <c r="H151" s="33"/>
      <c r="I151" s="196">
        <f t="shared" si="10"/>
        <v>6</v>
      </c>
      <c r="J151" s="197">
        <f t="shared" si="11"/>
        <v>0.04</v>
      </c>
    </row>
    <row r="152" spans="2:10" x14ac:dyDescent="0.2">
      <c r="B152" s="532"/>
      <c r="C152" s="195"/>
      <c r="D152" s="86">
        <v>2</v>
      </c>
      <c r="E152" s="86">
        <v>2</v>
      </c>
      <c r="F152" s="230">
        <v>136</v>
      </c>
      <c r="G152" s="230">
        <v>115</v>
      </c>
      <c r="H152" s="33"/>
      <c r="I152" s="205">
        <f t="shared" si="10"/>
        <v>-21</v>
      </c>
      <c r="J152" s="206">
        <f t="shared" si="11"/>
        <v>-0.15441176470588236</v>
      </c>
    </row>
    <row r="153" spans="2:10" x14ac:dyDescent="0.2">
      <c r="B153" s="532"/>
      <c r="C153" s="87" t="s">
        <v>103</v>
      </c>
      <c r="D153" s="88"/>
      <c r="E153" s="88"/>
      <c r="F153" s="231">
        <v>286</v>
      </c>
      <c r="G153" s="231">
        <v>271</v>
      </c>
      <c r="H153" s="33"/>
      <c r="I153" s="209">
        <f t="shared" si="10"/>
        <v>-15</v>
      </c>
      <c r="J153" s="210">
        <f t="shared" si="11"/>
        <v>-5.2447552447552448E-2</v>
      </c>
    </row>
    <row r="154" spans="2:10" x14ac:dyDescent="0.2">
      <c r="B154" s="532"/>
      <c r="C154" s="85" t="s">
        <v>172</v>
      </c>
      <c r="D154" s="85">
        <v>1</v>
      </c>
      <c r="E154" s="85">
        <v>2</v>
      </c>
      <c r="F154" s="228"/>
      <c r="G154" s="228"/>
      <c r="H154" s="33"/>
      <c r="I154" s="196">
        <f t="shared" si="10"/>
        <v>0</v>
      </c>
      <c r="J154" s="197" t="e">
        <f t="shared" si="11"/>
        <v>#DIV/0!</v>
      </c>
    </row>
    <row r="155" spans="2:10" x14ac:dyDescent="0.2">
      <c r="B155" s="532"/>
      <c r="C155" s="195"/>
      <c r="D155" s="86">
        <v>2</v>
      </c>
      <c r="E155" s="86">
        <v>2</v>
      </c>
      <c r="F155" s="230"/>
      <c r="G155" s="230"/>
      <c r="H155" s="33"/>
      <c r="I155" s="205">
        <f t="shared" si="10"/>
        <v>0</v>
      </c>
      <c r="J155" s="206" t="e">
        <f t="shared" si="11"/>
        <v>#DIV/0!</v>
      </c>
    </row>
    <row r="156" spans="2:10" x14ac:dyDescent="0.2">
      <c r="B156" s="533"/>
      <c r="C156" s="87" t="s">
        <v>173</v>
      </c>
      <c r="D156" s="88"/>
      <c r="E156" s="88"/>
      <c r="F156" s="231">
        <f>F154+F155</f>
        <v>0</v>
      </c>
      <c r="G156" s="231">
        <f>G154+G155</f>
        <v>0</v>
      </c>
      <c r="H156" s="33"/>
      <c r="I156" s="209">
        <f t="shared" si="10"/>
        <v>0</v>
      </c>
      <c r="J156" s="210" t="e">
        <f t="shared" si="11"/>
        <v>#DIV/0!</v>
      </c>
    </row>
    <row r="157" spans="2:10" x14ac:dyDescent="0.2">
      <c r="B157" s="198" t="s">
        <v>117</v>
      </c>
      <c r="C157" s="199"/>
      <c r="D157" s="199"/>
      <c r="E157" s="199"/>
      <c r="F157" s="229">
        <f>F153+F150</f>
        <v>551</v>
      </c>
      <c r="G157" s="229">
        <f>G153+G150</f>
        <v>501</v>
      </c>
      <c r="H157" s="33"/>
      <c r="I157" s="202">
        <f t="shared" si="10"/>
        <v>-50</v>
      </c>
      <c r="J157" s="203">
        <f t="shared" si="11"/>
        <v>-9.0744101633393831E-2</v>
      </c>
    </row>
    <row r="158" spans="2:10" x14ac:dyDescent="0.2">
      <c r="B158" s="531" t="s">
        <v>108</v>
      </c>
      <c r="C158" s="85" t="s">
        <v>15</v>
      </c>
      <c r="D158" s="85">
        <v>1</v>
      </c>
      <c r="E158" s="85">
        <v>1</v>
      </c>
      <c r="F158" s="228">
        <v>8046</v>
      </c>
      <c r="G158" s="228">
        <v>8150</v>
      </c>
      <c r="H158" s="33"/>
      <c r="I158" s="196">
        <f t="shared" si="10"/>
        <v>104</v>
      </c>
      <c r="J158" s="197">
        <f t="shared" si="11"/>
        <v>1.2925677355207556E-2</v>
      </c>
    </row>
    <row r="159" spans="2:10" x14ac:dyDescent="0.2">
      <c r="B159" s="532"/>
      <c r="C159" s="87" t="s">
        <v>104</v>
      </c>
      <c r="D159" s="88"/>
      <c r="E159" s="88"/>
      <c r="F159" s="231">
        <v>8046</v>
      </c>
      <c r="G159" s="231">
        <v>8150</v>
      </c>
      <c r="H159" s="33"/>
      <c r="I159" s="209">
        <f t="shared" si="10"/>
        <v>104</v>
      </c>
      <c r="J159" s="210">
        <f t="shared" si="11"/>
        <v>1.2925677355207556E-2</v>
      </c>
    </row>
    <row r="160" spans="2:10" x14ac:dyDescent="0.2">
      <c r="B160" s="532"/>
      <c r="C160" s="85" t="s">
        <v>142</v>
      </c>
      <c r="D160" s="85">
        <v>1</v>
      </c>
      <c r="E160" s="85">
        <v>2</v>
      </c>
      <c r="F160" s="228">
        <v>3389</v>
      </c>
      <c r="G160" s="228">
        <v>3632</v>
      </c>
      <c r="H160" s="33"/>
      <c r="I160" s="196">
        <f t="shared" si="10"/>
        <v>243</v>
      </c>
      <c r="J160" s="197">
        <f t="shared" si="11"/>
        <v>7.1702567128946598E-2</v>
      </c>
    </row>
    <row r="161" spans="2:10" x14ac:dyDescent="0.2">
      <c r="B161" s="532"/>
      <c r="C161" s="195"/>
      <c r="D161" s="86">
        <v>2</v>
      </c>
      <c r="E161" s="86">
        <v>2</v>
      </c>
      <c r="F161" s="230">
        <v>2240</v>
      </c>
      <c r="G161" s="230">
        <v>2393</v>
      </c>
      <c r="H161" s="33"/>
      <c r="I161" s="205">
        <f t="shared" si="10"/>
        <v>153</v>
      </c>
      <c r="J161" s="206">
        <f t="shared" si="11"/>
        <v>6.8303571428571422E-2</v>
      </c>
    </row>
    <row r="162" spans="2:10" x14ac:dyDescent="0.2">
      <c r="B162" s="532"/>
      <c r="C162" s="87" t="s">
        <v>143</v>
      </c>
      <c r="D162" s="88"/>
      <c r="E162" s="88"/>
      <c r="F162" s="231">
        <v>5629</v>
      </c>
      <c r="G162" s="231">
        <v>6025</v>
      </c>
      <c r="H162" s="33"/>
      <c r="I162" s="209">
        <f t="shared" si="10"/>
        <v>396</v>
      </c>
      <c r="J162" s="210">
        <f t="shared" si="11"/>
        <v>7.0349973352282824E-2</v>
      </c>
    </row>
    <row r="163" spans="2:10" x14ac:dyDescent="0.2">
      <c r="B163" s="532"/>
      <c r="C163" s="85" t="s">
        <v>144</v>
      </c>
      <c r="D163" s="85">
        <v>1</v>
      </c>
      <c r="E163" s="85">
        <v>2</v>
      </c>
      <c r="F163" s="228">
        <v>6555</v>
      </c>
      <c r="G163" s="228">
        <v>6736</v>
      </c>
      <c r="H163" s="33"/>
      <c r="I163" s="196">
        <f t="shared" si="10"/>
        <v>181</v>
      </c>
      <c r="J163" s="197">
        <f t="shared" si="11"/>
        <v>2.7612509534706332E-2</v>
      </c>
    </row>
    <row r="164" spans="2:10" x14ac:dyDescent="0.2">
      <c r="B164" s="532"/>
      <c r="C164" s="195"/>
      <c r="D164" s="86">
        <v>2</v>
      </c>
      <c r="E164" s="86">
        <v>2</v>
      </c>
      <c r="F164" s="230">
        <v>5197</v>
      </c>
      <c r="G164" s="230">
        <v>5117</v>
      </c>
      <c r="H164" s="33"/>
      <c r="I164" s="205">
        <f t="shared" si="10"/>
        <v>-80</v>
      </c>
      <c r="J164" s="206">
        <f t="shared" si="11"/>
        <v>-1.539349624783529E-2</v>
      </c>
    </row>
    <row r="165" spans="2:10" x14ac:dyDescent="0.2">
      <c r="B165" s="533"/>
      <c r="C165" s="87" t="s">
        <v>145</v>
      </c>
      <c r="D165" s="88"/>
      <c r="E165" s="88"/>
      <c r="F165" s="231">
        <v>11752</v>
      </c>
      <c r="G165" s="231">
        <v>11853</v>
      </c>
      <c r="H165" s="33"/>
      <c r="I165" s="209">
        <f t="shared" si="10"/>
        <v>101</v>
      </c>
      <c r="J165" s="210">
        <f t="shared" si="11"/>
        <v>8.5942818243703208E-3</v>
      </c>
    </row>
    <row r="166" spans="2:10" x14ac:dyDescent="0.2">
      <c r="B166" s="211" t="s">
        <v>118</v>
      </c>
      <c r="C166" s="212"/>
      <c r="D166" s="212"/>
      <c r="E166" s="232"/>
      <c r="F166" s="233">
        <f>F159+F162+F165</f>
        <v>25427</v>
      </c>
      <c r="G166" s="233">
        <v>26028</v>
      </c>
      <c r="H166" s="33"/>
      <c r="I166" s="213">
        <f t="shared" si="10"/>
        <v>601</v>
      </c>
      <c r="J166" s="214">
        <f t="shared" si="11"/>
        <v>2.3636292130412552E-2</v>
      </c>
    </row>
    <row r="167" spans="2:10" x14ac:dyDescent="0.2">
      <c r="B167" s="531" t="s">
        <v>40</v>
      </c>
      <c r="C167" s="86" t="s">
        <v>146</v>
      </c>
      <c r="D167" s="86">
        <v>1</v>
      </c>
      <c r="E167" s="86">
        <v>2</v>
      </c>
      <c r="F167" s="230">
        <v>532</v>
      </c>
      <c r="G167" s="230">
        <v>565</v>
      </c>
      <c r="H167" s="33"/>
      <c r="I167" s="205">
        <f t="shared" si="10"/>
        <v>33</v>
      </c>
      <c r="J167" s="206">
        <f t="shared" si="11"/>
        <v>6.2030075187969921E-2</v>
      </c>
    </row>
    <row r="168" spans="2:10" x14ac:dyDescent="0.2">
      <c r="B168" s="532"/>
      <c r="C168" s="195"/>
      <c r="D168" s="86">
        <v>2</v>
      </c>
      <c r="E168" s="86">
        <v>2</v>
      </c>
      <c r="F168" s="230">
        <v>390</v>
      </c>
      <c r="G168" s="230">
        <v>366</v>
      </c>
      <c r="H168" s="33"/>
      <c r="I168" s="205">
        <f t="shared" si="10"/>
        <v>-24</v>
      </c>
      <c r="J168" s="206">
        <f t="shared" si="11"/>
        <v>-6.1538461538461542E-2</v>
      </c>
    </row>
    <row r="169" spans="2:10" x14ac:dyDescent="0.2">
      <c r="B169" s="532"/>
      <c r="C169" s="86"/>
      <c r="D169" s="85">
        <v>1</v>
      </c>
      <c r="E169" s="85">
        <v>1</v>
      </c>
      <c r="F169" s="228"/>
      <c r="G169" s="228"/>
      <c r="H169" s="33"/>
      <c r="I169" s="196">
        <f t="shared" si="10"/>
        <v>0</v>
      </c>
      <c r="J169" s="197" t="e">
        <f t="shared" si="11"/>
        <v>#DIV/0!</v>
      </c>
    </row>
    <row r="170" spans="2:10" x14ac:dyDescent="0.2">
      <c r="B170" s="532"/>
      <c r="C170" s="215" t="s">
        <v>147</v>
      </c>
      <c r="D170" s="216"/>
      <c r="E170" s="216"/>
      <c r="F170" s="234">
        <f>F167+F168+F169</f>
        <v>922</v>
      </c>
      <c r="G170" s="234">
        <f>G167+G168+G169</f>
        <v>931</v>
      </c>
      <c r="H170" s="33"/>
      <c r="I170" s="217">
        <f t="shared" si="10"/>
        <v>9</v>
      </c>
      <c r="J170" s="218">
        <f t="shared" si="11"/>
        <v>9.7613882863340565E-3</v>
      </c>
    </row>
    <row r="171" spans="2:10" x14ac:dyDescent="0.2">
      <c r="B171" s="532"/>
      <c r="C171" s="219" t="s">
        <v>148</v>
      </c>
      <c r="D171" s="86">
        <v>1</v>
      </c>
      <c r="E171" s="86">
        <v>2</v>
      </c>
      <c r="F171" s="230"/>
      <c r="G171" s="230"/>
      <c r="H171" s="33"/>
      <c r="I171" s="205">
        <f t="shared" si="10"/>
        <v>0</v>
      </c>
      <c r="J171" s="206" t="e">
        <f t="shared" si="11"/>
        <v>#DIV/0!</v>
      </c>
    </row>
    <row r="172" spans="2:10" x14ac:dyDescent="0.2">
      <c r="B172" s="532"/>
      <c r="C172" s="220"/>
      <c r="D172" s="86">
        <v>2</v>
      </c>
      <c r="E172" s="86">
        <v>2</v>
      </c>
      <c r="F172" s="230"/>
      <c r="G172" s="230"/>
      <c r="H172" s="33"/>
      <c r="I172" s="205">
        <f t="shared" si="10"/>
        <v>0</v>
      </c>
      <c r="J172" s="206" t="e">
        <f t="shared" si="11"/>
        <v>#DIV/0!</v>
      </c>
    </row>
    <row r="173" spans="2:10" x14ac:dyDescent="0.2">
      <c r="B173" s="532"/>
      <c r="C173" s="221"/>
      <c r="D173" s="85">
        <v>1</v>
      </c>
      <c r="E173" s="85">
        <v>1</v>
      </c>
      <c r="F173" s="228"/>
      <c r="G173" s="228"/>
      <c r="H173" s="33"/>
      <c r="I173" s="196">
        <f t="shared" si="10"/>
        <v>0</v>
      </c>
      <c r="J173" s="197" t="e">
        <f t="shared" si="11"/>
        <v>#DIV/0!</v>
      </c>
    </row>
    <row r="174" spans="2:10" x14ac:dyDescent="0.2">
      <c r="B174" s="533"/>
      <c r="C174" s="222" t="s">
        <v>149</v>
      </c>
      <c r="D174" s="88"/>
      <c r="E174" s="88"/>
      <c r="F174" s="234">
        <f>F171+F172+F173</f>
        <v>0</v>
      </c>
      <c r="G174" s="234">
        <f>G171+G172+G173</f>
        <v>0</v>
      </c>
      <c r="H174" s="33"/>
      <c r="I174" s="209">
        <f t="shared" si="10"/>
        <v>0</v>
      </c>
      <c r="J174" s="210" t="e">
        <f t="shared" si="11"/>
        <v>#DIV/0!</v>
      </c>
    </row>
    <row r="175" spans="2:10" x14ac:dyDescent="0.2">
      <c r="B175" s="198" t="s">
        <v>102</v>
      </c>
      <c r="C175" s="199"/>
      <c r="D175" s="199"/>
      <c r="E175" s="199"/>
      <c r="F175" s="229">
        <f>F174+F170</f>
        <v>922</v>
      </c>
      <c r="G175" s="229">
        <f>G174+G170</f>
        <v>931</v>
      </c>
      <c r="H175" s="33"/>
      <c r="I175" s="202">
        <f t="shared" si="10"/>
        <v>9</v>
      </c>
      <c r="J175" s="203">
        <f t="shared" si="11"/>
        <v>9.7613882863340565E-3</v>
      </c>
    </row>
    <row r="176" spans="2:10" x14ac:dyDescent="0.2">
      <c r="B176" s="223" t="s">
        <v>96</v>
      </c>
      <c r="C176" s="224"/>
      <c r="D176" s="224"/>
      <c r="E176" s="235"/>
      <c r="F176" s="236">
        <f>F175+F166+F157+F149</f>
        <v>42860</v>
      </c>
      <c r="G176" s="236">
        <v>44026</v>
      </c>
      <c r="H176" s="37"/>
      <c r="I176" s="226">
        <f t="shared" si="10"/>
        <v>1166</v>
      </c>
      <c r="J176" s="227">
        <f t="shared" si="11"/>
        <v>2.7204853009799346E-2</v>
      </c>
    </row>
    <row r="181" spans="2:10" x14ac:dyDescent="0.2">
      <c r="B181" s="33" t="s">
        <v>191</v>
      </c>
    </row>
    <row r="182" spans="2:10" x14ac:dyDescent="0.2">
      <c r="F182" s="80">
        <v>2023</v>
      </c>
      <c r="G182" s="80" t="s">
        <v>570</v>
      </c>
      <c r="H182" s="192"/>
      <c r="I182" s="174" t="s">
        <v>452</v>
      </c>
      <c r="J182" s="175" t="s">
        <v>98</v>
      </c>
    </row>
    <row r="183" spans="2:10" x14ac:dyDescent="0.2">
      <c r="B183" s="531" t="s">
        <v>110</v>
      </c>
      <c r="C183" s="85" t="s">
        <v>3</v>
      </c>
      <c r="D183" s="587" t="s">
        <v>138</v>
      </c>
      <c r="E183" s="588"/>
      <c r="F183" s="228">
        <v>545</v>
      </c>
      <c r="G183" s="228">
        <v>560</v>
      </c>
      <c r="H183" s="33"/>
      <c r="I183" s="193">
        <f>G183-F183</f>
        <v>15</v>
      </c>
      <c r="J183" s="194">
        <f>I183/F183</f>
        <v>2.7522935779816515E-2</v>
      </c>
    </row>
    <row r="184" spans="2:10" x14ac:dyDescent="0.2">
      <c r="B184" s="533"/>
      <c r="C184" s="195"/>
      <c r="D184" s="589" t="s">
        <v>139</v>
      </c>
      <c r="E184" s="590"/>
      <c r="F184" s="228">
        <v>965</v>
      </c>
      <c r="G184" s="228">
        <v>1004</v>
      </c>
      <c r="H184" s="33"/>
      <c r="I184" s="196">
        <f t="shared" ref="I184:I212" si="12">G184-F184</f>
        <v>39</v>
      </c>
      <c r="J184" s="197">
        <f t="shared" ref="J184:J212" si="13">I184/F184</f>
        <v>4.0414507772020727E-2</v>
      </c>
    </row>
    <row r="185" spans="2:10" x14ac:dyDescent="0.2">
      <c r="B185" s="198" t="s">
        <v>116</v>
      </c>
      <c r="C185" s="199"/>
      <c r="D185" s="200"/>
      <c r="E185" s="200"/>
      <c r="F185" s="229">
        <v>1510</v>
      </c>
      <c r="G185" s="229">
        <v>1564</v>
      </c>
      <c r="H185" s="33"/>
      <c r="I185" s="202">
        <f t="shared" si="12"/>
        <v>54</v>
      </c>
      <c r="J185" s="203">
        <f t="shared" si="13"/>
        <v>3.5761589403973511E-2</v>
      </c>
    </row>
    <row r="186" spans="2:10" x14ac:dyDescent="0.2">
      <c r="B186" s="531" t="s">
        <v>109</v>
      </c>
      <c r="C186" s="85" t="s">
        <v>12</v>
      </c>
      <c r="D186" s="204"/>
      <c r="E186" s="204"/>
      <c r="F186" s="228">
        <v>13</v>
      </c>
      <c r="G186" s="228">
        <v>10</v>
      </c>
      <c r="H186" s="33"/>
      <c r="I186" s="196">
        <f t="shared" si="12"/>
        <v>-3</v>
      </c>
      <c r="J186" s="197">
        <f t="shared" si="13"/>
        <v>-0.23076923076923078</v>
      </c>
    </row>
    <row r="187" spans="2:10" x14ac:dyDescent="0.2">
      <c r="B187" s="532"/>
      <c r="C187" s="85" t="s">
        <v>10</v>
      </c>
      <c r="D187" s="85">
        <v>1</v>
      </c>
      <c r="E187" s="85">
        <v>2</v>
      </c>
      <c r="F187" s="228">
        <v>14</v>
      </c>
      <c r="G187" s="228">
        <v>10</v>
      </c>
      <c r="H187" s="33"/>
      <c r="I187" s="196">
        <f t="shared" si="12"/>
        <v>-4</v>
      </c>
      <c r="J187" s="197">
        <f t="shared" si="13"/>
        <v>-0.2857142857142857</v>
      </c>
    </row>
    <row r="188" spans="2:10" x14ac:dyDescent="0.2">
      <c r="B188" s="532"/>
      <c r="C188" s="195"/>
      <c r="D188" s="86">
        <v>2</v>
      </c>
      <c r="E188" s="86">
        <v>2</v>
      </c>
      <c r="F188" s="230">
        <v>10</v>
      </c>
      <c r="G188" s="230">
        <v>13</v>
      </c>
      <c r="H188" s="33"/>
      <c r="I188" s="205">
        <f t="shared" si="12"/>
        <v>3</v>
      </c>
      <c r="J188" s="206">
        <f t="shared" si="13"/>
        <v>0.3</v>
      </c>
    </row>
    <row r="189" spans="2:10" x14ac:dyDescent="0.2">
      <c r="B189" s="532"/>
      <c r="C189" s="87" t="s">
        <v>103</v>
      </c>
      <c r="D189" s="88"/>
      <c r="E189" s="88"/>
      <c r="F189" s="231">
        <v>24</v>
      </c>
      <c r="G189" s="231">
        <v>23</v>
      </c>
      <c r="H189" s="33"/>
      <c r="I189" s="209">
        <f t="shared" si="12"/>
        <v>-1</v>
      </c>
      <c r="J189" s="210">
        <f t="shared" si="13"/>
        <v>-4.1666666666666664E-2</v>
      </c>
    </row>
    <row r="190" spans="2:10" x14ac:dyDescent="0.2">
      <c r="B190" s="532"/>
      <c r="C190" s="85" t="s">
        <v>172</v>
      </c>
      <c r="D190" s="85">
        <v>1</v>
      </c>
      <c r="E190" s="85">
        <v>2</v>
      </c>
      <c r="F190" s="228"/>
      <c r="G190" s="228"/>
      <c r="H190" s="33"/>
      <c r="I190" s="196">
        <f t="shared" si="12"/>
        <v>0</v>
      </c>
      <c r="J190" s="197" t="e">
        <f t="shared" si="13"/>
        <v>#DIV/0!</v>
      </c>
    </row>
    <row r="191" spans="2:10" x14ac:dyDescent="0.2">
      <c r="B191" s="532"/>
      <c r="C191" s="195"/>
      <c r="D191" s="86">
        <v>2</v>
      </c>
      <c r="E191" s="86">
        <v>2</v>
      </c>
      <c r="F191" s="230"/>
      <c r="G191" s="230"/>
      <c r="H191" s="33"/>
      <c r="I191" s="205">
        <f t="shared" si="12"/>
        <v>0</v>
      </c>
      <c r="J191" s="206" t="e">
        <f t="shared" si="13"/>
        <v>#DIV/0!</v>
      </c>
    </row>
    <row r="192" spans="2:10" x14ac:dyDescent="0.2">
      <c r="B192" s="533"/>
      <c r="C192" s="87" t="s">
        <v>173</v>
      </c>
      <c r="D192" s="88"/>
      <c r="E192" s="88"/>
      <c r="F192" s="231">
        <f>F190+F191</f>
        <v>0</v>
      </c>
      <c r="G192" s="231">
        <f>G190+G191</f>
        <v>0</v>
      </c>
      <c r="H192" s="33"/>
      <c r="I192" s="209">
        <f t="shared" si="12"/>
        <v>0</v>
      </c>
      <c r="J192" s="210" t="e">
        <f t="shared" si="13"/>
        <v>#DIV/0!</v>
      </c>
    </row>
    <row r="193" spans="2:10" x14ac:dyDescent="0.2">
      <c r="B193" s="198" t="s">
        <v>117</v>
      </c>
      <c r="C193" s="199"/>
      <c r="D193" s="199"/>
      <c r="E193" s="199"/>
      <c r="F193" s="229">
        <f>F189+F192+F186</f>
        <v>37</v>
      </c>
      <c r="G193" s="229">
        <f>G189+G192+G186</f>
        <v>33</v>
      </c>
      <c r="H193" s="33"/>
      <c r="I193" s="202">
        <f t="shared" si="12"/>
        <v>-4</v>
      </c>
      <c r="J193" s="203">
        <f t="shared" si="13"/>
        <v>-0.10810810810810811</v>
      </c>
    </row>
    <row r="194" spans="2:10" x14ac:dyDescent="0.2">
      <c r="B194" s="531" t="s">
        <v>108</v>
      </c>
      <c r="C194" s="85" t="s">
        <v>15</v>
      </c>
      <c r="D194" s="85">
        <v>1</v>
      </c>
      <c r="E194" s="85">
        <v>1</v>
      </c>
      <c r="F194" s="228">
        <v>899</v>
      </c>
      <c r="G194" s="228">
        <v>890</v>
      </c>
      <c r="H194" s="33"/>
      <c r="I194" s="196">
        <f t="shared" si="12"/>
        <v>-9</v>
      </c>
      <c r="J194" s="197">
        <f t="shared" si="13"/>
        <v>-1.0011123470522803E-2</v>
      </c>
    </row>
    <row r="195" spans="2:10" x14ac:dyDescent="0.2">
      <c r="B195" s="532"/>
      <c r="C195" s="87" t="s">
        <v>104</v>
      </c>
      <c r="D195" s="88"/>
      <c r="E195" s="88"/>
      <c r="F195" s="231">
        <v>899</v>
      </c>
      <c r="G195" s="231">
        <v>890</v>
      </c>
      <c r="H195" s="33"/>
      <c r="I195" s="209">
        <f t="shared" si="12"/>
        <v>-9</v>
      </c>
      <c r="J195" s="210">
        <f t="shared" si="13"/>
        <v>-1.0011123470522803E-2</v>
      </c>
    </row>
    <row r="196" spans="2:10" x14ac:dyDescent="0.2">
      <c r="B196" s="532"/>
      <c r="C196" s="85" t="s">
        <v>142</v>
      </c>
      <c r="D196" s="85">
        <v>1</v>
      </c>
      <c r="E196" s="85">
        <v>2</v>
      </c>
      <c r="F196" s="228">
        <v>652</v>
      </c>
      <c r="G196" s="228">
        <v>721</v>
      </c>
      <c r="H196" s="33"/>
      <c r="I196" s="196">
        <f t="shared" si="12"/>
        <v>69</v>
      </c>
      <c r="J196" s="197">
        <f t="shared" si="13"/>
        <v>0.10582822085889571</v>
      </c>
    </row>
    <row r="197" spans="2:10" x14ac:dyDescent="0.2">
      <c r="B197" s="532"/>
      <c r="C197" s="195"/>
      <c r="D197" s="86">
        <v>2</v>
      </c>
      <c r="E197" s="86">
        <v>2</v>
      </c>
      <c r="F197" s="230">
        <v>524</v>
      </c>
      <c r="G197" s="230">
        <v>526</v>
      </c>
      <c r="H197" s="33"/>
      <c r="I197" s="205">
        <f t="shared" si="12"/>
        <v>2</v>
      </c>
      <c r="J197" s="206">
        <f t="shared" si="13"/>
        <v>3.8167938931297708E-3</v>
      </c>
    </row>
    <row r="198" spans="2:10" x14ac:dyDescent="0.2">
      <c r="B198" s="532"/>
      <c r="C198" s="87" t="s">
        <v>143</v>
      </c>
      <c r="D198" s="88"/>
      <c r="E198" s="88"/>
      <c r="F198" s="231">
        <v>1176</v>
      </c>
      <c r="G198" s="231">
        <v>1247</v>
      </c>
      <c r="H198" s="33"/>
      <c r="I198" s="209">
        <f t="shared" si="12"/>
        <v>71</v>
      </c>
      <c r="J198" s="210">
        <f t="shared" si="13"/>
        <v>6.0374149659863943E-2</v>
      </c>
    </row>
    <row r="199" spans="2:10" x14ac:dyDescent="0.2">
      <c r="B199" s="532"/>
      <c r="C199" s="85" t="s">
        <v>144</v>
      </c>
      <c r="D199" s="85">
        <v>1</v>
      </c>
      <c r="E199" s="85">
        <v>2</v>
      </c>
      <c r="F199" s="228">
        <v>810</v>
      </c>
      <c r="G199" s="228">
        <v>818</v>
      </c>
      <c r="H199" s="33"/>
      <c r="I199" s="196">
        <f t="shared" si="12"/>
        <v>8</v>
      </c>
      <c r="J199" s="197">
        <f t="shared" si="13"/>
        <v>9.876543209876543E-3</v>
      </c>
    </row>
    <row r="200" spans="2:10" x14ac:dyDescent="0.2">
      <c r="B200" s="532"/>
      <c r="C200" s="195"/>
      <c r="D200" s="86">
        <v>2</v>
      </c>
      <c r="E200" s="86">
        <v>2</v>
      </c>
      <c r="F200" s="230">
        <v>712</v>
      </c>
      <c r="G200" s="230">
        <v>712</v>
      </c>
      <c r="H200" s="33"/>
      <c r="I200" s="205">
        <f t="shared" si="12"/>
        <v>0</v>
      </c>
      <c r="J200" s="206">
        <f t="shared" si="13"/>
        <v>0</v>
      </c>
    </row>
    <row r="201" spans="2:10" x14ac:dyDescent="0.2">
      <c r="B201" s="533"/>
      <c r="C201" s="87" t="s">
        <v>145</v>
      </c>
      <c r="D201" s="88"/>
      <c r="E201" s="88"/>
      <c r="F201" s="231">
        <v>1522</v>
      </c>
      <c r="G201" s="231">
        <v>1530</v>
      </c>
      <c r="H201" s="33"/>
      <c r="I201" s="209">
        <f t="shared" si="12"/>
        <v>8</v>
      </c>
      <c r="J201" s="210">
        <f t="shared" si="13"/>
        <v>5.2562417871222077E-3</v>
      </c>
    </row>
    <row r="202" spans="2:10" x14ac:dyDescent="0.2">
      <c r="B202" s="211" t="s">
        <v>118</v>
      </c>
      <c r="C202" s="212"/>
      <c r="D202" s="212"/>
      <c r="E202" s="232"/>
      <c r="F202" s="233">
        <v>3597</v>
      </c>
      <c r="G202" s="233">
        <v>3667</v>
      </c>
      <c r="H202" s="33"/>
      <c r="I202" s="213">
        <f t="shared" si="12"/>
        <v>70</v>
      </c>
      <c r="J202" s="214">
        <f t="shared" si="13"/>
        <v>1.9460661662496524E-2</v>
      </c>
    </row>
    <row r="203" spans="2:10" x14ac:dyDescent="0.2">
      <c r="B203" s="531" t="s">
        <v>40</v>
      </c>
      <c r="C203" s="86" t="s">
        <v>146</v>
      </c>
      <c r="D203" s="86">
        <v>1</v>
      </c>
      <c r="E203" s="86">
        <v>2</v>
      </c>
      <c r="F203" s="230">
        <v>283</v>
      </c>
      <c r="G203" s="230">
        <v>231</v>
      </c>
      <c r="H203" s="33"/>
      <c r="I203" s="205">
        <f t="shared" si="12"/>
        <v>-52</v>
      </c>
      <c r="J203" s="206">
        <f t="shared" si="13"/>
        <v>-0.18374558303886926</v>
      </c>
    </row>
    <row r="204" spans="2:10" x14ac:dyDescent="0.2">
      <c r="B204" s="532"/>
      <c r="C204" s="195"/>
      <c r="D204" s="86">
        <v>2</v>
      </c>
      <c r="E204" s="86">
        <v>2</v>
      </c>
      <c r="F204" s="230">
        <v>240</v>
      </c>
      <c r="G204" s="230">
        <v>211</v>
      </c>
      <c r="H204" s="33"/>
      <c r="I204" s="205">
        <f t="shared" si="12"/>
        <v>-29</v>
      </c>
      <c r="J204" s="206">
        <f t="shared" si="13"/>
        <v>-0.12083333333333333</v>
      </c>
    </row>
    <row r="205" spans="2:10" x14ac:dyDescent="0.2">
      <c r="B205" s="532"/>
      <c r="C205" s="86"/>
      <c r="D205" s="85">
        <v>1</v>
      </c>
      <c r="E205" s="85">
        <v>1</v>
      </c>
      <c r="F205" s="228"/>
      <c r="G205" s="228"/>
      <c r="H205" s="33"/>
      <c r="I205" s="196">
        <f t="shared" si="12"/>
        <v>0</v>
      </c>
      <c r="J205" s="197" t="e">
        <f t="shared" si="13"/>
        <v>#DIV/0!</v>
      </c>
    </row>
    <row r="206" spans="2:10" x14ac:dyDescent="0.2">
      <c r="B206" s="532"/>
      <c r="C206" s="215" t="s">
        <v>147</v>
      </c>
      <c r="D206" s="216"/>
      <c r="E206" s="216"/>
      <c r="F206" s="234">
        <f>F203+F204+F205</f>
        <v>523</v>
      </c>
      <c r="G206" s="234">
        <f>G203+G204+G205</f>
        <v>442</v>
      </c>
      <c r="H206" s="33"/>
      <c r="I206" s="217">
        <f t="shared" si="12"/>
        <v>-81</v>
      </c>
      <c r="J206" s="218">
        <f t="shared" si="13"/>
        <v>-0.15487571701720843</v>
      </c>
    </row>
    <row r="207" spans="2:10" x14ac:dyDescent="0.2">
      <c r="B207" s="532"/>
      <c r="C207" s="219" t="s">
        <v>148</v>
      </c>
      <c r="D207" s="86">
        <v>1</v>
      </c>
      <c r="E207" s="86">
        <v>2</v>
      </c>
      <c r="F207" s="230"/>
      <c r="G207" s="230"/>
      <c r="H207" s="33"/>
      <c r="I207" s="205">
        <f t="shared" si="12"/>
        <v>0</v>
      </c>
      <c r="J207" s="206" t="e">
        <f t="shared" si="13"/>
        <v>#DIV/0!</v>
      </c>
    </row>
    <row r="208" spans="2:10" x14ac:dyDescent="0.2">
      <c r="B208" s="532"/>
      <c r="C208" s="220"/>
      <c r="D208" s="86">
        <v>2</v>
      </c>
      <c r="E208" s="86">
        <v>2</v>
      </c>
      <c r="F208" s="230"/>
      <c r="G208" s="230"/>
      <c r="H208" s="33"/>
      <c r="I208" s="205">
        <f t="shared" si="12"/>
        <v>0</v>
      </c>
      <c r="J208" s="206" t="e">
        <f t="shared" si="13"/>
        <v>#DIV/0!</v>
      </c>
    </row>
    <row r="209" spans="2:10" x14ac:dyDescent="0.2">
      <c r="B209" s="532"/>
      <c r="C209" s="221"/>
      <c r="D209" s="85">
        <v>1</v>
      </c>
      <c r="E209" s="85">
        <v>1</v>
      </c>
      <c r="F209" s="228"/>
      <c r="G209" s="228"/>
      <c r="H209" s="33"/>
      <c r="I209" s="196">
        <f t="shared" si="12"/>
        <v>0</v>
      </c>
      <c r="J209" s="197" t="e">
        <f t="shared" si="13"/>
        <v>#DIV/0!</v>
      </c>
    </row>
    <row r="210" spans="2:10" x14ac:dyDescent="0.2">
      <c r="B210" s="533"/>
      <c r="C210" s="222" t="s">
        <v>149</v>
      </c>
      <c r="D210" s="88"/>
      <c r="E210" s="88"/>
      <c r="F210" s="234">
        <f>F207+F208+F209</f>
        <v>0</v>
      </c>
      <c r="G210" s="234">
        <f>G207+G208+G209</f>
        <v>0</v>
      </c>
      <c r="H210" s="33"/>
      <c r="I210" s="209">
        <f t="shared" si="12"/>
        <v>0</v>
      </c>
      <c r="J210" s="210" t="e">
        <f t="shared" si="13"/>
        <v>#DIV/0!</v>
      </c>
    </row>
    <row r="211" spans="2:10" x14ac:dyDescent="0.2">
      <c r="B211" s="198" t="s">
        <v>102</v>
      </c>
      <c r="C211" s="199"/>
      <c r="D211" s="199"/>
      <c r="E211" s="199"/>
      <c r="F211" s="229">
        <f>F210+F206</f>
        <v>523</v>
      </c>
      <c r="G211" s="229">
        <f>G210+G206</f>
        <v>442</v>
      </c>
      <c r="H211" s="33"/>
      <c r="I211" s="202">
        <f t="shared" si="12"/>
        <v>-81</v>
      </c>
      <c r="J211" s="203">
        <f t="shared" si="13"/>
        <v>-0.15487571701720843</v>
      </c>
    </row>
    <row r="212" spans="2:10" x14ac:dyDescent="0.2">
      <c r="B212" s="223" t="s">
        <v>96</v>
      </c>
      <c r="C212" s="224"/>
      <c r="D212" s="224"/>
      <c r="E212" s="235"/>
      <c r="F212" s="236">
        <f>F211+F202+F193+F185</f>
        <v>5667</v>
      </c>
      <c r="G212" s="236">
        <v>5706</v>
      </c>
      <c r="H212" s="37"/>
      <c r="I212" s="226">
        <f t="shared" si="12"/>
        <v>39</v>
      </c>
      <c r="J212" s="227">
        <f t="shared" si="13"/>
        <v>6.8819481206987823E-3</v>
      </c>
    </row>
  </sheetData>
  <mergeCells count="36">
    <mergeCell ref="B79:B85"/>
    <mergeCell ref="B87:B94"/>
    <mergeCell ref="B96:B103"/>
    <mergeCell ref="D42:E42"/>
    <mergeCell ref="B44:B50"/>
    <mergeCell ref="B52:B59"/>
    <mergeCell ref="B61:B68"/>
    <mergeCell ref="B76:B77"/>
    <mergeCell ref="D76:E76"/>
    <mergeCell ref="D77:E77"/>
    <mergeCell ref="B41:B42"/>
    <mergeCell ref="D41:E41"/>
    <mergeCell ref="D7:E7"/>
    <mergeCell ref="D8:E8"/>
    <mergeCell ref="B10:B16"/>
    <mergeCell ref="B18:B25"/>
    <mergeCell ref="B27:B34"/>
    <mergeCell ref="B7:B8"/>
    <mergeCell ref="B186:B192"/>
    <mergeCell ref="B194:B201"/>
    <mergeCell ref="B203:B210"/>
    <mergeCell ref="B147:B148"/>
    <mergeCell ref="D147:E147"/>
    <mergeCell ref="D148:E148"/>
    <mergeCell ref="B150:B156"/>
    <mergeCell ref="B158:B165"/>
    <mergeCell ref="B167:B174"/>
    <mergeCell ref="B183:B184"/>
    <mergeCell ref="D183:E183"/>
    <mergeCell ref="D184:E184"/>
    <mergeCell ref="B131:B138"/>
    <mergeCell ref="B111:B112"/>
    <mergeCell ref="D111:E111"/>
    <mergeCell ref="D112:E112"/>
    <mergeCell ref="B114:B120"/>
    <mergeCell ref="B122:B12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&amp;L&amp;7DGER-DAT
Pôle des statistiques, des données numériques et du système d'information&amp;C&amp;8&amp;D&amp;R&amp;7&amp;P/&amp;N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3" tint="0.59999389629810485"/>
  </sheetPr>
  <dimension ref="A2:T231"/>
  <sheetViews>
    <sheetView workbookViewId="0"/>
  </sheetViews>
  <sheetFormatPr baseColWidth="10" defaultRowHeight="11.25" x14ac:dyDescent="0.2"/>
  <cols>
    <col min="1" max="1" width="11.42578125" style="1"/>
    <col min="2" max="2" width="24.7109375" style="1" customWidth="1"/>
    <col min="3" max="3" width="11.42578125" style="34"/>
    <col min="4" max="4" width="11.42578125" style="1"/>
    <col min="5" max="5" width="50.28515625" style="331" customWidth="1"/>
    <col min="6" max="10" width="11.42578125" style="34"/>
    <col min="11" max="11" width="1.7109375" style="1" customWidth="1"/>
    <col min="12" max="16" width="11.42578125" style="34"/>
    <col min="17" max="20" width="11.42578125" style="332"/>
    <col min="21" max="16384" width="11.42578125" style="1"/>
  </cols>
  <sheetData>
    <row r="2" spans="1:20" ht="15.75" x14ac:dyDescent="0.2">
      <c r="A2" s="107" t="s">
        <v>495</v>
      </c>
      <c r="B2" s="93"/>
      <c r="C2" s="328"/>
      <c r="D2" s="93"/>
      <c r="E2" s="329"/>
      <c r="F2" s="328"/>
      <c r="G2" s="328"/>
      <c r="H2" s="328"/>
      <c r="I2" s="328"/>
      <c r="J2" s="328"/>
      <c r="K2" s="93"/>
      <c r="L2" s="328"/>
      <c r="M2" s="328"/>
      <c r="N2" s="328"/>
      <c r="O2" s="328"/>
      <c r="P2" s="328"/>
      <c r="Q2" s="330"/>
      <c r="R2" s="330"/>
      <c r="S2" s="330"/>
      <c r="T2" s="330"/>
    </row>
    <row r="5" spans="1:20" ht="12.75" x14ac:dyDescent="0.2">
      <c r="A5" s="69"/>
      <c r="B5" s="69"/>
      <c r="C5" s="192"/>
      <c r="D5" s="69"/>
      <c r="E5" s="119"/>
      <c r="F5" s="598" t="s">
        <v>249</v>
      </c>
      <c r="G5" s="598"/>
      <c r="H5" s="598"/>
      <c r="I5" s="598"/>
      <c r="J5" s="598"/>
      <c r="K5" s="69"/>
      <c r="L5" s="598" t="s">
        <v>107</v>
      </c>
      <c r="M5" s="598"/>
      <c r="N5" s="598"/>
      <c r="O5" s="598"/>
      <c r="P5" s="69"/>
      <c r="Q5" s="599" t="s">
        <v>250</v>
      </c>
      <c r="R5" s="599"/>
      <c r="S5" s="599"/>
      <c r="T5" s="599"/>
    </row>
    <row r="6" spans="1:20" ht="12.75" x14ac:dyDescent="0.2">
      <c r="A6" s="69"/>
      <c r="B6" s="69"/>
      <c r="C6" s="237" t="s">
        <v>105</v>
      </c>
      <c r="D6" s="237" t="s">
        <v>106</v>
      </c>
      <c r="E6" s="237" t="s">
        <v>184</v>
      </c>
      <c r="F6" s="237" t="s">
        <v>196</v>
      </c>
      <c r="G6" s="237" t="s">
        <v>197</v>
      </c>
      <c r="H6" s="237" t="s">
        <v>198</v>
      </c>
      <c r="I6" s="237" t="s">
        <v>199</v>
      </c>
      <c r="J6" s="237" t="s">
        <v>569</v>
      </c>
      <c r="K6" s="69"/>
      <c r="L6" s="237" t="s">
        <v>251</v>
      </c>
      <c r="M6" s="237" t="s">
        <v>252</v>
      </c>
      <c r="N6" s="237" t="s">
        <v>253</v>
      </c>
      <c r="O6" s="237" t="s">
        <v>572</v>
      </c>
      <c r="P6" s="69"/>
      <c r="Q6" s="238" t="s">
        <v>251</v>
      </c>
      <c r="R6" s="238" t="s">
        <v>252</v>
      </c>
      <c r="S6" s="238" t="s">
        <v>253</v>
      </c>
      <c r="T6" s="238" t="s">
        <v>572</v>
      </c>
    </row>
    <row r="7" spans="1:20" ht="12.75" x14ac:dyDescent="0.2">
      <c r="A7" s="595" t="s">
        <v>110</v>
      </c>
      <c r="B7" s="595" t="s">
        <v>3</v>
      </c>
      <c r="C7" s="322">
        <v>1</v>
      </c>
      <c r="D7" s="595">
        <v>2</v>
      </c>
      <c r="E7" s="239" t="s">
        <v>174</v>
      </c>
      <c r="F7" s="176">
        <v>9055</v>
      </c>
      <c r="G7" s="176">
        <v>10398</v>
      </c>
      <c r="H7" s="176">
        <v>10716</v>
      </c>
      <c r="I7" s="176">
        <v>10390</v>
      </c>
      <c r="J7" s="176">
        <v>10829</v>
      </c>
      <c r="K7" s="240"/>
      <c r="L7" s="176">
        <f>G7-F7</f>
        <v>1343</v>
      </c>
      <c r="M7" s="176">
        <f>H7-G7</f>
        <v>318</v>
      </c>
      <c r="N7" s="176">
        <f>I7-H7</f>
        <v>-326</v>
      </c>
      <c r="O7" s="176">
        <f>J7-I7</f>
        <v>439</v>
      </c>
      <c r="P7" s="240"/>
      <c r="Q7" s="177">
        <f t="shared" ref="Q7:T22" si="0">L7/F7</f>
        <v>0.14831584759801214</v>
      </c>
      <c r="R7" s="177">
        <f t="shared" si="0"/>
        <v>3.0582804385458743E-2</v>
      </c>
      <c r="S7" s="177">
        <f t="shared" si="0"/>
        <v>-3.0421799178798059E-2</v>
      </c>
      <c r="T7" s="177">
        <f t="shared" si="0"/>
        <v>4.225216554379211E-2</v>
      </c>
    </row>
    <row r="8" spans="1:20" ht="12.75" x14ac:dyDescent="0.2">
      <c r="A8" s="570"/>
      <c r="B8" s="570"/>
      <c r="C8" s="322">
        <v>2</v>
      </c>
      <c r="D8" s="514">
        <v>2</v>
      </c>
      <c r="E8" s="239" t="s">
        <v>175</v>
      </c>
      <c r="F8" s="176">
        <v>17951</v>
      </c>
      <c r="G8" s="176">
        <v>19006</v>
      </c>
      <c r="H8" s="176">
        <v>20344</v>
      </c>
      <c r="I8" s="176">
        <v>20493</v>
      </c>
      <c r="J8" s="176">
        <v>21236</v>
      </c>
      <c r="K8" s="69"/>
      <c r="L8" s="176">
        <f t="shared" ref="L8:O71" si="1">G8-F8</f>
        <v>1055</v>
      </c>
      <c r="M8" s="176">
        <f t="shared" si="1"/>
        <v>1338</v>
      </c>
      <c r="N8" s="176">
        <f t="shared" si="1"/>
        <v>149</v>
      </c>
      <c r="O8" s="176">
        <f t="shared" si="1"/>
        <v>743</v>
      </c>
      <c r="P8" s="69"/>
      <c r="Q8" s="177">
        <f t="shared" si="0"/>
        <v>5.8771099103114031E-2</v>
      </c>
      <c r="R8" s="177">
        <f t="shared" si="0"/>
        <v>7.0398821424813213E-2</v>
      </c>
      <c r="S8" s="177">
        <f t="shared" si="0"/>
        <v>7.3240267400707824E-3</v>
      </c>
      <c r="T8" s="177">
        <f t="shared" si="0"/>
        <v>3.6256282633094231E-2</v>
      </c>
    </row>
    <row r="9" spans="1:20" ht="12.75" customHeight="1" x14ac:dyDescent="0.2">
      <c r="A9" s="570"/>
      <c r="B9" s="593" t="s">
        <v>573</v>
      </c>
      <c r="C9" s="594"/>
      <c r="D9" s="594"/>
      <c r="E9" s="594"/>
      <c r="F9" s="241">
        <v>27006</v>
      </c>
      <c r="G9" s="241">
        <v>29404</v>
      </c>
      <c r="H9" s="241">
        <v>31060</v>
      </c>
      <c r="I9" s="241">
        <v>30883</v>
      </c>
      <c r="J9" s="241">
        <v>32065</v>
      </c>
      <c r="K9" s="69"/>
      <c r="L9" s="241">
        <f t="shared" si="1"/>
        <v>2398</v>
      </c>
      <c r="M9" s="241">
        <f t="shared" si="1"/>
        <v>1656</v>
      </c>
      <c r="N9" s="241">
        <f t="shared" si="1"/>
        <v>-177</v>
      </c>
      <c r="O9" s="241">
        <f t="shared" si="1"/>
        <v>1182</v>
      </c>
      <c r="P9" s="69"/>
      <c r="Q9" s="242">
        <f t="shared" si="0"/>
        <v>8.8795082574242762E-2</v>
      </c>
      <c r="R9" s="242">
        <f t="shared" si="0"/>
        <v>5.6318868181199834E-2</v>
      </c>
      <c r="S9" s="242">
        <f t="shared" si="0"/>
        <v>-5.6986477784932389E-3</v>
      </c>
      <c r="T9" s="242">
        <f t="shared" si="0"/>
        <v>3.8273483793672895E-2</v>
      </c>
    </row>
    <row r="10" spans="1:20" ht="12.75" customHeight="1" x14ac:dyDescent="0.2">
      <c r="A10" s="596" t="s">
        <v>116</v>
      </c>
      <c r="B10" s="597"/>
      <c r="C10" s="597"/>
      <c r="D10" s="597"/>
      <c r="E10" s="597"/>
      <c r="F10" s="243">
        <v>27006</v>
      </c>
      <c r="G10" s="243">
        <v>29404</v>
      </c>
      <c r="H10" s="243">
        <v>31060</v>
      </c>
      <c r="I10" s="243">
        <v>30883</v>
      </c>
      <c r="J10" s="243">
        <v>32065</v>
      </c>
      <c r="K10" s="69"/>
      <c r="L10" s="243">
        <f t="shared" si="1"/>
        <v>2398</v>
      </c>
      <c r="M10" s="243">
        <f t="shared" si="1"/>
        <v>1656</v>
      </c>
      <c r="N10" s="243">
        <f t="shared" si="1"/>
        <v>-177</v>
      </c>
      <c r="O10" s="243">
        <f t="shared" si="1"/>
        <v>1182</v>
      </c>
      <c r="P10" s="69"/>
      <c r="Q10" s="244">
        <f t="shared" si="0"/>
        <v>8.8795082574242762E-2</v>
      </c>
      <c r="R10" s="244">
        <f t="shared" si="0"/>
        <v>5.6318868181199834E-2</v>
      </c>
      <c r="S10" s="244">
        <f t="shared" si="0"/>
        <v>-5.6986477784932389E-3</v>
      </c>
      <c r="T10" s="244">
        <f t="shared" si="0"/>
        <v>3.8273483793672895E-2</v>
      </c>
    </row>
    <row r="11" spans="1:20" ht="11.25" customHeight="1" x14ac:dyDescent="0.2">
      <c r="A11" s="595" t="s">
        <v>109</v>
      </c>
      <c r="B11" s="322" t="s">
        <v>12</v>
      </c>
      <c r="C11" s="322">
        <v>1</v>
      </c>
      <c r="D11" s="322">
        <v>1</v>
      </c>
      <c r="E11" s="239" t="s">
        <v>13</v>
      </c>
      <c r="F11" s="176">
        <v>8300</v>
      </c>
      <c r="G11" s="176">
        <v>8908</v>
      </c>
      <c r="H11" s="176">
        <v>8553</v>
      </c>
      <c r="I11" s="176">
        <v>8785</v>
      </c>
      <c r="J11" s="176">
        <v>8815</v>
      </c>
      <c r="K11" s="69"/>
      <c r="L11" s="176">
        <f t="shared" si="1"/>
        <v>608</v>
      </c>
      <c r="M11" s="176">
        <f t="shared" si="1"/>
        <v>-355</v>
      </c>
      <c r="N11" s="176">
        <f t="shared" si="1"/>
        <v>232</v>
      </c>
      <c r="O11" s="176">
        <f t="shared" si="1"/>
        <v>30</v>
      </c>
      <c r="P11" s="69"/>
      <c r="Q11" s="177">
        <f t="shared" si="0"/>
        <v>7.3253012048192775E-2</v>
      </c>
      <c r="R11" s="177">
        <f t="shared" si="0"/>
        <v>-3.9851818590031431E-2</v>
      </c>
      <c r="S11" s="177">
        <f t="shared" si="0"/>
        <v>2.7124985385244944E-2</v>
      </c>
      <c r="T11" s="177">
        <f t="shared" si="0"/>
        <v>3.4149117814456461E-3</v>
      </c>
    </row>
    <row r="12" spans="1:20" ht="12.75" customHeight="1" x14ac:dyDescent="0.2">
      <c r="A12" s="570"/>
      <c r="B12" s="593" t="s">
        <v>574</v>
      </c>
      <c r="C12" s="594"/>
      <c r="D12" s="594"/>
      <c r="E12" s="594"/>
      <c r="F12" s="241">
        <v>8300</v>
      </c>
      <c r="G12" s="241">
        <v>8908</v>
      </c>
      <c r="H12" s="241">
        <v>8553</v>
      </c>
      <c r="I12" s="241">
        <v>8785</v>
      </c>
      <c r="J12" s="241">
        <v>8815</v>
      </c>
      <c r="K12" s="69"/>
      <c r="L12" s="241">
        <f t="shared" si="1"/>
        <v>608</v>
      </c>
      <c r="M12" s="241">
        <f t="shared" si="1"/>
        <v>-355</v>
      </c>
      <c r="N12" s="241">
        <f t="shared" si="1"/>
        <v>232</v>
      </c>
      <c r="O12" s="241">
        <f t="shared" si="1"/>
        <v>30</v>
      </c>
      <c r="P12" s="69"/>
      <c r="Q12" s="242">
        <f t="shared" si="0"/>
        <v>7.3253012048192775E-2</v>
      </c>
      <c r="R12" s="242">
        <f t="shared" si="0"/>
        <v>-3.9851818590031431E-2</v>
      </c>
      <c r="S12" s="242">
        <f t="shared" si="0"/>
        <v>2.7124985385244944E-2</v>
      </c>
      <c r="T12" s="242">
        <f t="shared" si="0"/>
        <v>3.4149117814456461E-3</v>
      </c>
    </row>
    <row r="13" spans="1:20" ht="12.75" x14ac:dyDescent="0.2">
      <c r="A13" s="570"/>
      <c r="B13" s="595" t="s">
        <v>10</v>
      </c>
      <c r="C13" s="595">
        <v>1</v>
      </c>
      <c r="D13" s="595">
        <v>2</v>
      </c>
      <c r="E13" s="239" t="s">
        <v>176</v>
      </c>
      <c r="F13" s="176">
        <v>5194</v>
      </c>
      <c r="G13" s="176">
        <v>5319</v>
      </c>
      <c r="H13" s="176">
        <v>5535</v>
      </c>
      <c r="I13" s="176">
        <v>5326</v>
      </c>
      <c r="J13" s="176">
        <v>5279</v>
      </c>
      <c r="K13" s="69"/>
      <c r="L13" s="176">
        <f t="shared" si="1"/>
        <v>125</v>
      </c>
      <c r="M13" s="176">
        <f t="shared" si="1"/>
        <v>216</v>
      </c>
      <c r="N13" s="176">
        <f t="shared" si="1"/>
        <v>-209</v>
      </c>
      <c r="O13" s="176">
        <f t="shared" si="1"/>
        <v>-47</v>
      </c>
      <c r="P13" s="69"/>
      <c r="Q13" s="177">
        <f t="shared" si="0"/>
        <v>2.4066230265691182E-2</v>
      </c>
      <c r="R13" s="177">
        <f t="shared" si="0"/>
        <v>4.060913705583756E-2</v>
      </c>
      <c r="S13" s="177">
        <f t="shared" si="0"/>
        <v>-3.7759710930442635E-2</v>
      </c>
      <c r="T13" s="177">
        <f t="shared" si="0"/>
        <v>-8.8246338715734143E-3</v>
      </c>
    </row>
    <row r="14" spans="1:20" ht="12.75" x14ac:dyDescent="0.2">
      <c r="A14" s="570"/>
      <c r="B14" s="570"/>
      <c r="C14" s="514"/>
      <c r="D14" s="514"/>
      <c r="E14" s="239" t="s">
        <v>177</v>
      </c>
      <c r="F14" s="176">
        <v>162</v>
      </c>
      <c r="G14" s="176">
        <v>147</v>
      </c>
      <c r="H14" s="176">
        <v>150</v>
      </c>
      <c r="I14" s="176">
        <v>136</v>
      </c>
      <c r="J14" s="176">
        <v>149</v>
      </c>
      <c r="K14" s="69"/>
      <c r="L14" s="176">
        <f t="shared" si="1"/>
        <v>-15</v>
      </c>
      <c r="M14" s="176">
        <f t="shared" si="1"/>
        <v>3</v>
      </c>
      <c r="N14" s="176">
        <f t="shared" si="1"/>
        <v>-14</v>
      </c>
      <c r="O14" s="176">
        <f t="shared" si="1"/>
        <v>13</v>
      </c>
      <c r="P14" s="69"/>
      <c r="Q14" s="177">
        <f t="shared" si="0"/>
        <v>-9.2592592592592587E-2</v>
      </c>
      <c r="R14" s="177">
        <f t="shared" si="0"/>
        <v>2.0408163265306121E-2</v>
      </c>
      <c r="S14" s="177">
        <f t="shared" si="0"/>
        <v>-9.3333333333333338E-2</v>
      </c>
      <c r="T14" s="177">
        <f t="shared" si="0"/>
        <v>9.5588235294117641E-2</v>
      </c>
    </row>
    <row r="15" spans="1:20" ht="12.75" x14ac:dyDescent="0.2">
      <c r="A15" s="570"/>
      <c r="B15" s="570"/>
      <c r="C15" s="514"/>
      <c r="D15" s="514"/>
      <c r="E15" s="239" t="s">
        <v>129</v>
      </c>
      <c r="F15" s="176">
        <v>7</v>
      </c>
      <c r="G15" s="176">
        <v>12</v>
      </c>
      <c r="H15" s="176">
        <v>11</v>
      </c>
      <c r="I15" s="176">
        <v>5</v>
      </c>
      <c r="J15" s="176">
        <v>10</v>
      </c>
      <c r="K15" s="69"/>
      <c r="L15" s="176">
        <f t="shared" si="1"/>
        <v>5</v>
      </c>
      <c r="M15" s="176">
        <f t="shared" si="1"/>
        <v>-1</v>
      </c>
      <c r="N15" s="176">
        <f t="shared" si="1"/>
        <v>-6</v>
      </c>
      <c r="O15" s="176">
        <f t="shared" si="1"/>
        <v>5</v>
      </c>
      <c r="P15" s="69"/>
      <c r="Q15" s="177">
        <f t="shared" si="0"/>
        <v>0.7142857142857143</v>
      </c>
      <c r="R15" s="177">
        <f t="shared" si="0"/>
        <v>-8.3333333333333329E-2</v>
      </c>
      <c r="S15" s="177">
        <f t="shared" si="0"/>
        <v>-0.54545454545454541</v>
      </c>
      <c r="T15" s="177">
        <f t="shared" si="0"/>
        <v>1</v>
      </c>
    </row>
    <row r="16" spans="1:20" ht="12.75" x14ac:dyDescent="0.2">
      <c r="A16" s="570"/>
      <c r="B16" s="570"/>
      <c r="C16" s="514">
        <v>2</v>
      </c>
      <c r="D16" s="514">
        <v>2</v>
      </c>
      <c r="E16" s="239" t="s">
        <v>11</v>
      </c>
      <c r="F16" s="176">
        <v>23</v>
      </c>
      <c r="G16" s="176"/>
      <c r="H16" s="176"/>
      <c r="I16" s="176"/>
      <c r="J16" s="176"/>
      <c r="K16" s="69"/>
      <c r="L16" s="176">
        <f t="shared" si="1"/>
        <v>-23</v>
      </c>
      <c r="M16" s="176">
        <f t="shared" si="1"/>
        <v>0</v>
      </c>
      <c r="N16" s="176">
        <f t="shared" si="1"/>
        <v>0</v>
      </c>
      <c r="O16" s="176">
        <f t="shared" si="1"/>
        <v>0</v>
      </c>
      <c r="P16" s="69"/>
      <c r="Q16" s="177">
        <f t="shared" si="0"/>
        <v>-1</v>
      </c>
      <c r="R16" s="177" t="e">
        <f t="shared" si="0"/>
        <v>#DIV/0!</v>
      </c>
      <c r="S16" s="177" t="e">
        <f t="shared" si="0"/>
        <v>#DIV/0!</v>
      </c>
      <c r="T16" s="177" t="e">
        <f t="shared" si="0"/>
        <v>#DIV/0!</v>
      </c>
    </row>
    <row r="17" spans="1:20" ht="12.75" x14ac:dyDescent="0.2">
      <c r="A17" s="570"/>
      <c r="B17" s="570"/>
      <c r="C17" s="595"/>
      <c r="D17" s="514"/>
      <c r="E17" s="239" t="s">
        <v>200</v>
      </c>
      <c r="F17" s="176">
        <v>4869</v>
      </c>
      <c r="G17" s="176">
        <v>4884</v>
      </c>
      <c r="H17" s="176">
        <v>5003</v>
      </c>
      <c r="I17" s="176">
        <v>5228</v>
      </c>
      <c r="J17" s="176">
        <v>5062</v>
      </c>
      <c r="K17" s="69"/>
      <c r="L17" s="176">
        <f t="shared" si="1"/>
        <v>15</v>
      </c>
      <c r="M17" s="176">
        <f t="shared" si="1"/>
        <v>119</v>
      </c>
      <c r="N17" s="176">
        <f t="shared" si="1"/>
        <v>225</v>
      </c>
      <c r="O17" s="176">
        <f t="shared" si="1"/>
        <v>-166</v>
      </c>
      <c r="P17" s="69"/>
      <c r="Q17" s="177">
        <f t="shared" si="0"/>
        <v>3.0807147258163892E-3</v>
      </c>
      <c r="R17" s="177">
        <f t="shared" si="0"/>
        <v>2.4365274365274366E-2</v>
      </c>
      <c r="S17" s="177">
        <f t="shared" si="0"/>
        <v>4.4973016190285826E-2</v>
      </c>
      <c r="T17" s="177">
        <f t="shared" si="0"/>
        <v>-3.1752104055087986E-2</v>
      </c>
    </row>
    <row r="18" spans="1:20" ht="12.75" x14ac:dyDescent="0.2">
      <c r="A18" s="570"/>
      <c r="B18" s="570"/>
      <c r="C18" s="514"/>
      <c r="D18" s="514"/>
      <c r="E18" s="239" t="s">
        <v>185</v>
      </c>
      <c r="F18" s="176">
        <v>152</v>
      </c>
      <c r="G18" s="176">
        <v>145</v>
      </c>
      <c r="H18" s="176">
        <v>136</v>
      </c>
      <c r="I18" s="176">
        <v>136</v>
      </c>
      <c r="J18" s="176">
        <v>119</v>
      </c>
      <c r="K18" s="69"/>
      <c r="L18" s="176">
        <f t="shared" si="1"/>
        <v>-7</v>
      </c>
      <c r="M18" s="176">
        <f t="shared" si="1"/>
        <v>-9</v>
      </c>
      <c r="N18" s="176">
        <f t="shared" si="1"/>
        <v>0</v>
      </c>
      <c r="O18" s="176">
        <f t="shared" si="1"/>
        <v>-17</v>
      </c>
      <c r="P18" s="69"/>
      <c r="Q18" s="177">
        <f t="shared" si="0"/>
        <v>-4.6052631578947366E-2</v>
      </c>
      <c r="R18" s="177">
        <f t="shared" si="0"/>
        <v>-6.2068965517241378E-2</v>
      </c>
      <c r="S18" s="177">
        <f t="shared" si="0"/>
        <v>0</v>
      </c>
      <c r="T18" s="177">
        <f t="shared" si="0"/>
        <v>-0.125</v>
      </c>
    </row>
    <row r="19" spans="1:20" ht="12.75" x14ac:dyDescent="0.2">
      <c r="A19" s="570"/>
      <c r="B19" s="570"/>
      <c r="C19" s="514"/>
      <c r="D19" s="514"/>
      <c r="E19" s="239" t="s">
        <v>140</v>
      </c>
      <c r="F19" s="176"/>
      <c r="G19" s="176">
        <v>5</v>
      </c>
      <c r="H19" s="176">
        <v>9</v>
      </c>
      <c r="I19" s="176">
        <v>10</v>
      </c>
      <c r="J19" s="176">
        <v>5</v>
      </c>
      <c r="K19" s="69"/>
      <c r="L19" s="176">
        <f t="shared" si="1"/>
        <v>5</v>
      </c>
      <c r="M19" s="176">
        <f t="shared" si="1"/>
        <v>4</v>
      </c>
      <c r="N19" s="176">
        <f t="shared" si="1"/>
        <v>1</v>
      </c>
      <c r="O19" s="176">
        <f t="shared" si="1"/>
        <v>-5</v>
      </c>
      <c r="P19" s="69"/>
      <c r="Q19" s="177" t="e">
        <f t="shared" si="0"/>
        <v>#DIV/0!</v>
      </c>
      <c r="R19" s="177">
        <f t="shared" si="0"/>
        <v>0.8</v>
      </c>
      <c r="S19" s="177">
        <f t="shared" si="0"/>
        <v>0.1111111111111111</v>
      </c>
      <c r="T19" s="177">
        <f t="shared" si="0"/>
        <v>-0.5</v>
      </c>
    </row>
    <row r="20" spans="1:20" ht="12.75" x14ac:dyDescent="0.2">
      <c r="A20" s="570"/>
      <c r="B20" s="570" t="s">
        <v>103</v>
      </c>
      <c r="C20" s="514"/>
      <c r="D20" s="514"/>
      <c r="E20" s="239"/>
      <c r="F20" s="176">
        <v>10407</v>
      </c>
      <c r="G20" s="176">
        <v>10512</v>
      </c>
      <c r="H20" s="176">
        <v>10844</v>
      </c>
      <c r="I20" s="176">
        <v>10841</v>
      </c>
      <c r="J20" s="176">
        <v>10624</v>
      </c>
      <c r="K20" s="69"/>
      <c r="L20" s="176">
        <f t="shared" si="1"/>
        <v>105</v>
      </c>
      <c r="M20" s="176">
        <f t="shared" si="1"/>
        <v>332</v>
      </c>
      <c r="N20" s="176">
        <f t="shared" si="1"/>
        <v>-3</v>
      </c>
      <c r="O20" s="176">
        <f t="shared" si="1"/>
        <v>-217</v>
      </c>
      <c r="P20" s="69"/>
      <c r="Q20" s="177">
        <f t="shared" si="0"/>
        <v>1.0089362928797925E-2</v>
      </c>
      <c r="R20" s="177">
        <f t="shared" si="0"/>
        <v>3.1582952815829526E-2</v>
      </c>
      <c r="S20" s="177">
        <f t="shared" si="0"/>
        <v>-2.7665068240501658E-4</v>
      </c>
      <c r="T20" s="177">
        <f t="shared" si="0"/>
        <v>-2.0016603634351076E-2</v>
      </c>
    </row>
    <row r="21" spans="1:20" ht="12.75" x14ac:dyDescent="0.2">
      <c r="A21" s="570"/>
      <c r="B21" s="570" t="s">
        <v>172</v>
      </c>
      <c r="C21" s="514">
        <v>1</v>
      </c>
      <c r="D21" s="514">
        <v>2</v>
      </c>
      <c r="E21" s="239" t="s">
        <v>178</v>
      </c>
      <c r="F21" s="176">
        <v>2175</v>
      </c>
      <c r="G21" s="176">
        <v>2396</v>
      </c>
      <c r="H21" s="176">
        <v>2332</v>
      </c>
      <c r="I21" s="176">
        <v>2310</v>
      </c>
      <c r="J21" s="176">
        <v>2503</v>
      </c>
      <c r="K21" s="69"/>
      <c r="L21" s="176">
        <f t="shared" si="1"/>
        <v>221</v>
      </c>
      <c r="M21" s="176">
        <f t="shared" si="1"/>
        <v>-64</v>
      </c>
      <c r="N21" s="176">
        <f t="shared" si="1"/>
        <v>-22</v>
      </c>
      <c r="O21" s="176">
        <f t="shared" si="1"/>
        <v>193</v>
      </c>
      <c r="P21" s="69"/>
      <c r="Q21" s="177">
        <f t="shared" si="0"/>
        <v>0.10160919540229885</v>
      </c>
      <c r="R21" s="177">
        <f t="shared" si="0"/>
        <v>-2.6711185308848081E-2</v>
      </c>
      <c r="S21" s="177">
        <f t="shared" si="0"/>
        <v>-9.433962264150943E-3</v>
      </c>
      <c r="T21" s="177">
        <f t="shared" si="0"/>
        <v>8.3549783549783554E-2</v>
      </c>
    </row>
    <row r="22" spans="1:20" ht="12.75" x14ac:dyDescent="0.2">
      <c r="A22" s="570"/>
      <c r="B22" s="593"/>
      <c r="C22" s="594">
        <v>2</v>
      </c>
      <c r="D22" s="594">
        <v>2</v>
      </c>
      <c r="E22" s="594" t="s">
        <v>186</v>
      </c>
      <c r="F22" s="241">
        <v>1957</v>
      </c>
      <c r="G22" s="241">
        <v>2002</v>
      </c>
      <c r="H22" s="241">
        <v>2141</v>
      </c>
      <c r="I22" s="241">
        <v>2121</v>
      </c>
      <c r="J22" s="241">
        <v>2030</v>
      </c>
      <c r="K22" s="69"/>
      <c r="L22" s="241">
        <f t="shared" si="1"/>
        <v>45</v>
      </c>
      <c r="M22" s="241">
        <f t="shared" si="1"/>
        <v>139</v>
      </c>
      <c r="N22" s="241">
        <f t="shared" si="1"/>
        <v>-20</v>
      </c>
      <c r="O22" s="241">
        <f t="shared" si="1"/>
        <v>-91</v>
      </c>
      <c r="P22" s="69"/>
      <c r="Q22" s="242">
        <f t="shared" si="0"/>
        <v>2.2994379151762903E-2</v>
      </c>
      <c r="R22" s="242">
        <f t="shared" si="0"/>
        <v>6.9430569430569425E-2</v>
      </c>
      <c r="S22" s="242">
        <f t="shared" si="0"/>
        <v>-9.3414292386735168E-3</v>
      </c>
      <c r="T22" s="242">
        <f t="shared" si="0"/>
        <v>-4.2904290429042903E-2</v>
      </c>
    </row>
    <row r="23" spans="1:20" ht="12.75" x14ac:dyDescent="0.2">
      <c r="A23" s="570"/>
      <c r="B23" s="595" t="s">
        <v>173</v>
      </c>
      <c r="C23" s="322"/>
      <c r="D23" s="595"/>
      <c r="E23" s="239"/>
      <c r="F23" s="176">
        <v>4132</v>
      </c>
      <c r="G23" s="176">
        <v>4398</v>
      </c>
      <c r="H23" s="176">
        <v>4473</v>
      </c>
      <c r="I23" s="176">
        <v>4431</v>
      </c>
      <c r="J23" s="176">
        <v>4533</v>
      </c>
      <c r="K23" s="69"/>
      <c r="L23" s="176">
        <f t="shared" si="1"/>
        <v>266</v>
      </c>
      <c r="M23" s="176">
        <f t="shared" si="1"/>
        <v>75</v>
      </c>
      <c r="N23" s="176">
        <f t="shared" si="1"/>
        <v>-42</v>
      </c>
      <c r="O23" s="176">
        <f t="shared" si="1"/>
        <v>102</v>
      </c>
      <c r="P23" s="69"/>
      <c r="Q23" s="177">
        <f t="shared" ref="Q23:T86" si="2">L23/F23</f>
        <v>6.43756050338819E-2</v>
      </c>
      <c r="R23" s="177">
        <f t="shared" si="2"/>
        <v>1.7053206002728513E-2</v>
      </c>
      <c r="S23" s="177">
        <f t="shared" si="2"/>
        <v>-9.3896713615023476E-3</v>
      </c>
      <c r="T23" s="177">
        <f t="shared" si="2"/>
        <v>2.3019634394041977E-2</v>
      </c>
    </row>
    <row r="24" spans="1:20" ht="12.75" customHeight="1" x14ac:dyDescent="0.2">
      <c r="A24" s="570" t="s">
        <v>117</v>
      </c>
      <c r="B24" s="570"/>
      <c r="C24" s="322"/>
      <c r="D24" s="514"/>
      <c r="E24" s="239"/>
      <c r="F24" s="176">
        <v>22839</v>
      </c>
      <c r="G24" s="176">
        <v>23818</v>
      </c>
      <c r="H24" s="176">
        <v>23870</v>
      </c>
      <c r="I24" s="176">
        <v>24057</v>
      </c>
      <c r="J24" s="176">
        <v>23972</v>
      </c>
      <c r="K24" s="69"/>
      <c r="L24" s="176">
        <f t="shared" si="1"/>
        <v>979</v>
      </c>
      <c r="M24" s="176">
        <f t="shared" si="1"/>
        <v>52</v>
      </c>
      <c r="N24" s="176">
        <f t="shared" si="1"/>
        <v>187</v>
      </c>
      <c r="O24" s="176">
        <f t="shared" si="1"/>
        <v>-85</v>
      </c>
      <c r="P24" s="69"/>
      <c r="Q24" s="177">
        <f t="shared" si="2"/>
        <v>4.2865274311484743E-2</v>
      </c>
      <c r="R24" s="177">
        <f t="shared" si="2"/>
        <v>2.1832227726929212E-3</v>
      </c>
      <c r="S24" s="177">
        <f t="shared" si="2"/>
        <v>7.8341013824884797E-3</v>
      </c>
      <c r="T24" s="177">
        <f t="shared" si="2"/>
        <v>-3.5332751382134097E-3</v>
      </c>
    </row>
    <row r="25" spans="1:20" ht="12.75" customHeight="1" x14ac:dyDescent="0.2">
      <c r="A25" s="570" t="s">
        <v>108</v>
      </c>
      <c r="B25" s="593" t="s">
        <v>15</v>
      </c>
      <c r="C25" s="594">
        <v>1</v>
      </c>
      <c r="D25" s="594">
        <v>1</v>
      </c>
      <c r="E25" s="594" t="s">
        <v>150</v>
      </c>
      <c r="F25" s="241">
        <v>717</v>
      </c>
      <c r="G25" s="241">
        <v>715</v>
      </c>
      <c r="H25" s="241">
        <v>738</v>
      </c>
      <c r="I25" s="241">
        <v>691</v>
      </c>
      <c r="J25" s="241">
        <v>732</v>
      </c>
      <c r="K25" s="69"/>
      <c r="L25" s="241">
        <f t="shared" si="1"/>
        <v>-2</v>
      </c>
      <c r="M25" s="241">
        <f t="shared" si="1"/>
        <v>23</v>
      </c>
      <c r="N25" s="241">
        <f t="shared" si="1"/>
        <v>-47</v>
      </c>
      <c r="O25" s="241">
        <f t="shared" si="1"/>
        <v>41</v>
      </c>
      <c r="P25" s="69"/>
      <c r="Q25" s="242">
        <f t="shared" si="2"/>
        <v>-2.7894002789400278E-3</v>
      </c>
      <c r="R25" s="242">
        <f t="shared" si="2"/>
        <v>3.2167832167832165E-2</v>
      </c>
      <c r="S25" s="242">
        <f t="shared" si="2"/>
        <v>-6.3685636856368563E-2</v>
      </c>
      <c r="T25" s="242">
        <f t="shared" si="2"/>
        <v>5.9334298118668596E-2</v>
      </c>
    </row>
    <row r="26" spans="1:20" ht="12.75" x14ac:dyDescent="0.2">
      <c r="A26" s="570"/>
      <c r="B26" s="322"/>
      <c r="C26" s="322"/>
      <c r="D26" s="322"/>
      <c r="E26" s="239" t="s">
        <v>151</v>
      </c>
      <c r="F26" s="176">
        <v>3261</v>
      </c>
      <c r="G26" s="176">
        <v>3286</v>
      </c>
      <c r="H26" s="176">
        <v>3185</v>
      </c>
      <c r="I26" s="176">
        <v>3152</v>
      </c>
      <c r="J26" s="176">
        <v>3022</v>
      </c>
      <c r="K26" s="69"/>
      <c r="L26" s="176">
        <f t="shared" si="1"/>
        <v>25</v>
      </c>
      <c r="M26" s="176">
        <f t="shared" si="1"/>
        <v>-101</v>
      </c>
      <c r="N26" s="176">
        <f t="shared" si="1"/>
        <v>-33</v>
      </c>
      <c r="O26" s="176">
        <f t="shared" si="1"/>
        <v>-130</v>
      </c>
      <c r="P26" s="69"/>
      <c r="Q26" s="177">
        <f t="shared" si="2"/>
        <v>7.6663600122661756E-3</v>
      </c>
      <c r="R26" s="177">
        <f t="shared" si="2"/>
        <v>-3.0736457699330495E-2</v>
      </c>
      <c r="S26" s="177">
        <f t="shared" si="2"/>
        <v>-1.0361067503924647E-2</v>
      </c>
      <c r="T26" s="177">
        <f t="shared" si="2"/>
        <v>-4.1243654822335024E-2</v>
      </c>
    </row>
    <row r="27" spans="1:20" ht="12.75" x14ac:dyDescent="0.2">
      <c r="A27" s="570"/>
      <c r="B27" s="593"/>
      <c r="C27" s="594"/>
      <c r="D27" s="594"/>
      <c r="E27" s="594" t="s">
        <v>201</v>
      </c>
      <c r="F27" s="241">
        <v>15</v>
      </c>
      <c r="G27" s="241">
        <v>12</v>
      </c>
      <c r="H27" s="241">
        <v>14</v>
      </c>
      <c r="I27" s="241">
        <v>7</v>
      </c>
      <c r="J27" s="241">
        <v>10</v>
      </c>
      <c r="K27" s="69"/>
      <c r="L27" s="241">
        <f t="shared" si="1"/>
        <v>-3</v>
      </c>
      <c r="M27" s="241">
        <f t="shared" si="1"/>
        <v>2</v>
      </c>
      <c r="N27" s="241">
        <f t="shared" si="1"/>
        <v>-7</v>
      </c>
      <c r="O27" s="241">
        <f t="shared" si="1"/>
        <v>3</v>
      </c>
      <c r="P27" s="69"/>
      <c r="Q27" s="242">
        <f t="shared" si="2"/>
        <v>-0.2</v>
      </c>
      <c r="R27" s="242">
        <f t="shared" si="2"/>
        <v>0.16666666666666666</v>
      </c>
      <c r="S27" s="242">
        <f t="shared" si="2"/>
        <v>-0.5</v>
      </c>
      <c r="T27" s="242">
        <f t="shared" si="2"/>
        <v>0.42857142857142855</v>
      </c>
    </row>
    <row r="28" spans="1:20" ht="11.25" customHeight="1" x14ac:dyDescent="0.2">
      <c r="A28" s="596"/>
      <c r="B28" s="597"/>
      <c r="C28" s="597"/>
      <c r="D28" s="597"/>
      <c r="E28" s="597" t="s">
        <v>57</v>
      </c>
      <c r="F28" s="243">
        <v>8</v>
      </c>
      <c r="G28" s="243">
        <v>5</v>
      </c>
      <c r="H28" s="243"/>
      <c r="I28" s="243"/>
      <c r="J28" s="243"/>
      <c r="K28" s="69"/>
      <c r="L28" s="243">
        <f t="shared" si="1"/>
        <v>-3</v>
      </c>
      <c r="M28" s="243">
        <f t="shared" si="1"/>
        <v>-5</v>
      </c>
      <c r="N28" s="243">
        <f t="shared" si="1"/>
        <v>0</v>
      </c>
      <c r="O28" s="243">
        <f t="shared" si="1"/>
        <v>0</v>
      </c>
      <c r="P28" s="69"/>
      <c r="Q28" s="244">
        <f t="shared" si="2"/>
        <v>-0.375</v>
      </c>
      <c r="R28" s="244">
        <f t="shared" si="2"/>
        <v>-1</v>
      </c>
      <c r="S28" s="244" t="e">
        <f t="shared" si="2"/>
        <v>#DIV/0!</v>
      </c>
      <c r="T28" s="244" t="e">
        <f t="shared" si="2"/>
        <v>#DIV/0!</v>
      </c>
    </row>
    <row r="29" spans="1:20" ht="11.25" customHeight="1" x14ac:dyDescent="0.2">
      <c r="A29" s="595"/>
      <c r="B29" s="595"/>
      <c r="C29" s="595"/>
      <c r="D29" s="595"/>
      <c r="E29" s="239" t="s">
        <v>202</v>
      </c>
      <c r="F29" s="176"/>
      <c r="G29" s="176"/>
      <c r="H29" s="176">
        <v>3</v>
      </c>
      <c r="I29" s="176"/>
      <c r="J29" s="176"/>
      <c r="K29" s="69"/>
      <c r="L29" s="176">
        <f t="shared" si="1"/>
        <v>0</v>
      </c>
      <c r="M29" s="176">
        <f t="shared" si="1"/>
        <v>3</v>
      </c>
      <c r="N29" s="176">
        <f t="shared" si="1"/>
        <v>-3</v>
      </c>
      <c r="O29" s="176">
        <f t="shared" si="1"/>
        <v>0</v>
      </c>
      <c r="P29" s="69"/>
      <c r="Q29" s="177" t="e">
        <f t="shared" si="2"/>
        <v>#DIV/0!</v>
      </c>
      <c r="R29" s="177" t="e">
        <f t="shared" si="2"/>
        <v>#DIV/0!</v>
      </c>
      <c r="S29" s="177">
        <f t="shared" si="2"/>
        <v>-1</v>
      </c>
      <c r="T29" s="177" t="e">
        <f t="shared" si="2"/>
        <v>#DIV/0!</v>
      </c>
    </row>
    <row r="30" spans="1:20" ht="25.5" x14ac:dyDescent="0.2">
      <c r="A30" s="570"/>
      <c r="B30" s="570"/>
      <c r="C30" s="514"/>
      <c r="D30" s="514"/>
      <c r="E30" s="239" t="s">
        <v>130</v>
      </c>
      <c r="F30" s="176">
        <v>98</v>
      </c>
      <c r="G30" s="176">
        <v>92</v>
      </c>
      <c r="H30" s="176">
        <v>92</v>
      </c>
      <c r="I30" s="176"/>
      <c r="J30" s="176"/>
      <c r="K30" s="69"/>
      <c r="L30" s="176">
        <f t="shared" si="1"/>
        <v>-6</v>
      </c>
      <c r="M30" s="176">
        <f t="shared" si="1"/>
        <v>0</v>
      </c>
      <c r="N30" s="176">
        <f t="shared" si="1"/>
        <v>-92</v>
      </c>
      <c r="O30" s="176">
        <f t="shared" si="1"/>
        <v>0</v>
      </c>
      <c r="P30" s="69"/>
      <c r="Q30" s="177">
        <f t="shared" si="2"/>
        <v>-6.1224489795918366E-2</v>
      </c>
      <c r="R30" s="177">
        <f t="shared" si="2"/>
        <v>0</v>
      </c>
      <c r="S30" s="177">
        <f t="shared" si="2"/>
        <v>-1</v>
      </c>
      <c r="T30" s="177" t="e">
        <f t="shared" si="2"/>
        <v>#DIV/0!</v>
      </c>
    </row>
    <row r="31" spans="1:20" ht="25.5" x14ac:dyDescent="0.2">
      <c r="A31" s="570"/>
      <c r="B31" s="570"/>
      <c r="C31" s="514"/>
      <c r="D31" s="514"/>
      <c r="E31" s="239" t="s">
        <v>203</v>
      </c>
      <c r="F31" s="176"/>
      <c r="G31" s="176"/>
      <c r="H31" s="176"/>
      <c r="I31" s="176">
        <v>97</v>
      </c>
      <c r="J31" s="176">
        <v>109</v>
      </c>
      <c r="K31" s="69"/>
      <c r="L31" s="176">
        <f t="shared" si="1"/>
        <v>0</v>
      </c>
      <c r="M31" s="176">
        <f t="shared" si="1"/>
        <v>0</v>
      </c>
      <c r="N31" s="176">
        <f t="shared" si="1"/>
        <v>97</v>
      </c>
      <c r="O31" s="176">
        <f t="shared" si="1"/>
        <v>12</v>
      </c>
      <c r="P31" s="69"/>
      <c r="Q31" s="177" t="e">
        <f t="shared" si="2"/>
        <v>#DIV/0!</v>
      </c>
      <c r="R31" s="177" t="e">
        <f t="shared" si="2"/>
        <v>#DIV/0!</v>
      </c>
      <c r="S31" s="177" t="e">
        <f t="shared" si="2"/>
        <v>#DIV/0!</v>
      </c>
      <c r="T31" s="177">
        <f t="shared" si="2"/>
        <v>0.12371134020618557</v>
      </c>
    </row>
    <row r="32" spans="1:20" ht="25.5" x14ac:dyDescent="0.2">
      <c r="A32" s="570"/>
      <c r="B32" s="570"/>
      <c r="C32" s="514"/>
      <c r="D32" s="514"/>
      <c r="E32" s="239" t="s">
        <v>179</v>
      </c>
      <c r="F32" s="176">
        <v>75</v>
      </c>
      <c r="G32" s="176">
        <v>89</v>
      </c>
      <c r="H32" s="176">
        <v>96</v>
      </c>
      <c r="I32" s="176">
        <v>117</v>
      </c>
      <c r="J32" s="176">
        <v>123</v>
      </c>
      <c r="K32" s="69"/>
      <c r="L32" s="176">
        <f t="shared" si="1"/>
        <v>14</v>
      </c>
      <c r="M32" s="176">
        <f t="shared" si="1"/>
        <v>7</v>
      </c>
      <c r="N32" s="176">
        <f t="shared" si="1"/>
        <v>21</v>
      </c>
      <c r="O32" s="176">
        <f t="shared" si="1"/>
        <v>6</v>
      </c>
      <c r="P32" s="69"/>
      <c r="Q32" s="177">
        <f t="shared" si="2"/>
        <v>0.18666666666666668</v>
      </c>
      <c r="R32" s="177">
        <f t="shared" si="2"/>
        <v>7.8651685393258425E-2</v>
      </c>
      <c r="S32" s="177">
        <f t="shared" si="2"/>
        <v>0.21875</v>
      </c>
      <c r="T32" s="177">
        <f t="shared" si="2"/>
        <v>5.128205128205128E-2</v>
      </c>
    </row>
    <row r="33" spans="1:20" ht="25.5" x14ac:dyDescent="0.2">
      <c r="A33" s="570"/>
      <c r="B33" s="570"/>
      <c r="C33" s="514"/>
      <c r="D33" s="514"/>
      <c r="E33" s="239" t="s">
        <v>204</v>
      </c>
      <c r="F33" s="176">
        <v>9</v>
      </c>
      <c r="G33" s="176">
        <v>8</v>
      </c>
      <c r="H33" s="176"/>
      <c r="I33" s="176"/>
      <c r="J33" s="176"/>
      <c r="K33" s="69"/>
      <c r="L33" s="176">
        <f t="shared" si="1"/>
        <v>-1</v>
      </c>
      <c r="M33" s="176">
        <f t="shared" si="1"/>
        <v>-8</v>
      </c>
      <c r="N33" s="176">
        <f t="shared" si="1"/>
        <v>0</v>
      </c>
      <c r="O33" s="176">
        <f t="shared" si="1"/>
        <v>0</v>
      </c>
      <c r="P33" s="69"/>
      <c r="Q33" s="177">
        <f t="shared" si="2"/>
        <v>-0.1111111111111111</v>
      </c>
      <c r="R33" s="177">
        <f t="shared" si="2"/>
        <v>-1</v>
      </c>
      <c r="S33" s="177" t="e">
        <f t="shared" si="2"/>
        <v>#DIV/0!</v>
      </c>
      <c r="T33" s="177" t="e">
        <f t="shared" si="2"/>
        <v>#DIV/0!</v>
      </c>
    </row>
    <row r="34" spans="1:20" ht="25.5" x14ac:dyDescent="0.2">
      <c r="A34" s="570"/>
      <c r="B34" s="570"/>
      <c r="C34" s="514"/>
      <c r="D34" s="514"/>
      <c r="E34" s="239" t="s">
        <v>205</v>
      </c>
      <c r="F34" s="176"/>
      <c r="G34" s="176"/>
      <c r="H34" s="176">
        <v>10</v>
      </c>
      <c r="I34" s="176">
        <v>9</v>
      </c>
      <c r="J34" s="176">
        <v>6</v>
      </c>
      <c r="K34" s="69"/>
      <c r="L34" s="176">
        <f t="shared" si="1"/>
        <v>0</v>
      </c>
      <c r="M34" s="176">
        <f t="shared" si="1"/>
        <v>10</v>
      </c>
      <c r="N34" s="176">
        <f t="shared" si="1"/>
        <v>-1</v>
      </c>
      <c r="O34" s="176">
        <f t="shared" si="1"/>
        <v>-3</v>
      </c>
      <c r="P34" s="69"/>
      <c r="Q34" s="177" t="e">
        <f t="shared" si="2"/>
        <v>#DIV/0!</v>
      </c>
      <c r="R34" s="177" t="e">
        <f t="shared" si="2"/>
        <v>#DIV/0!</v>
      </c>
      <c r="S34" s="177">
        <f t="shared" si="2"/>
        <v>-0.1</v>
      </c>
      <c r="T34" s="177">
        <f t="shared" si="2"/>
        <v>-0.33333333333333331</v>
      </c>
    </row>
    <row r="35" spans="1:20" ht="12.75" x14ac:dyDescent="0.2">
      <c r="A35" s="570"/>
      <c r="B35" s="570"/>
      <c r="C35" s="514"/>
      <c r="D35" s="514"/>
      <c r="E35" s="239" t="s">
        <v>152</v>
      </c>
      <c r="F35" s="176">
        <v>4433</v>
      </c>
      <c r="G35" s="176">
        <v>4515</v>
      </c>
      <c r="H35" s="176">
        <v>4377</v>
      </c>
      <c r="I35" s="176">
        <v>4357</v>
      </c>
      <c r="J35" s="176">
        <v>4252</v>
      </c>
      <c r="K35" s="69"/>
      <c r="L35" s="176">
        <f t="shared" si="1"/>
        <v>82</v>
      </c>
      <c r="M35" s="176">
        <f t="shared" si="1"/>
        <v>-138</v>
      </c>
      <c r="N35" s="176">
        <f t="shared" si="1"/>
        <v>-20</v>
      </c>
      <c r="O35" s="176">
        <f t="shared" si="1"/>
        <v>-105</v>
      </c>
      <c r="P35" s="69"/>
      <c r="Q35" s="177">
        <f t="shared" si="2"/>
        <v>1.8497631400857209E-2</v>
      </c>
      <c r="R35" s="177">
        <f t="shared" si="2"/>
        <v>-3.0564784053156147E-2</v>
      </c>
      <c r="S35" s="177">
        <f t="shared" si="2"/>
        <v>-4.5693397304089559E-3</v>
      </c>
      <c r="T35" s="177">
        <f t="shared" si="2"/>
        <v>-2.4099150791829241E-2</v>
      </c>
    </row>
    <row r="36" spans="1:20" ht="12.75" x14ac:dyDescent="0.2">
      <c r="A36" s="570"/>
      <c r="B36" s="570"/>
      <c r="C36" s="514"/>
      <c r="D36" s="514"/>
      <c r="E36" s="239" t="s">
        <v>153</v>
      </c>
      <c r="F36" s="176">
        <v>9019</v>
      </c>
      <c r="G36" s="176">
        <v>9469</v>
      </c>
      <c r="H36" s="176">
        <v>9374</v>
      </c>
      <c r="I36" s="176">
        <v>9430</v>
      </c>
      <c r="J36" s="176">
        <v>9508</v>
      </c>
      <c r="K36" s="69"/>
      <c r="L36" s="176">
        <f t="shared" si="1"/>
        <v>450</v>
      </c>
      <c r="M36" s="176">
        <f t="shared" si="1"/>
        <v>-95</v>
      </c>
      <c r="N36" s="176">
        <f t="shared" si="1"/>
        <v>56</v>
      </c>
      <c r="O36" s="176">
        <f t="shared" si="1"/>
        <v>78</v>
      </c>
      <c r="P36" s="69"/>
      <c r="Q36" s="177">
        <f t="shared" si="2"/>
        <v>4.9894666814502719E-2</v>
      </c>
      <c r="R36" s="177">
        <f t="shared" si="2"/>
        <v>-1.0032738409546943E-2</v>
      </c>
      <c r="S36" s="177">
        <f t="shared" si="2"/>
        <v>5.9739705568593983E-3</v>
      </c>
      <c r="T36" s="177">
        <f t="shared" si="2"/>
        <v>8.2714740190880168E-3</v>
      </c>
    </row>
    <row r="37" spans="1:20" ht="12.75" x14ac:dyDescent="0.2">
      <c r="A37" s="570"/>
      <c r="B37" s="570"/>
      <c r="C37" s="514"/>
      <c r="D37" s="514"/>
      <c r="E37" s="239" t="s">
        <v>17</v>
      </c>
      <c r="F37" s="176">
        <v>7928</v>
      </c>
      <c r="G37" s="176">
        <v>7934</v>
      </c>
      <c r="H37" s="176">
        <v>7874</v>
      </c>
      <c r="I37" s="176">
        <v>8060</v>
      </c>
      <c r="J37" s="176">
        <v>8491</v>
      </c>
      <c r="K37" s="69"/>
      <c r="L37" s="176">
        <f t="shared" si="1"/>
        <v>6</v>
      </c>
      <c r="M37" s="176">
        <f t="shared" si="1"/>
        <v>-60</v>
      </c>
      <c r="N37" s="176">
        <f t="shared" si="1"/>
        <v>186</v>
      </c>
      <c r="O37" s="176">
        <f t="shared" si="1"/>
        <v>431</v>
      </c>
      <c r="P37" s="69"/>
      <c r="Q37" s="177">
        <f t="shared" si="2"/>
        <v>7.568113017154389E-4</v>
      </c>
      <c r="R37" s="177">
        <f t="shared" si="2"/>
        <v>-7.5623897151499871E-3</v>
      </c>
      <c r="S37" s="177">
        <f t="shared" si="2"/>
        <v>2.3622047244094488E-2</v>
      </c>
      <c r="T37" s="177">
        <f t="shared" si="2"/>
        <v>5.3473945409429277E-2</v>
      </c>
    </row>
    <row r="38" spans="1:20" ht="12.75" x14ac:dyDescent="0.2">
      <c r="A38" s="570"/>
      <c r="B38" s="570"/>
      <c r="C38" s="514"/>
      <c r="D38" s="514"/>
      <c r="E38" s="239" t="s">
        <v>83</v>
      </c>
      <c r="F38" s="176">
        <v>57</v>
      </c>
      <c r="G38" s="176">
        <v>66</v>
      </c>
      <c r="H38" s="176">
        <v>77</v>
      </c>
      <c r="I38" s="176">
        <v>78</v>
      </c>
      <c r="J38" s="176">
        <v>75</v>
      </c>
      <c r="K38" s="69"/>
      <c r="L38" s="176">
        <f t="shared" si="1"/>
        <v>9</v>
      </c>
      <c r="M38" s="176">
        <f t="shared" si="1"/>
        <v>11</v>
      </c>
      <c r="N38" s="176">
        <f t="shared" si="1"/>
        <v>1</v>
      </c>
      <c r="O38" s="176">
        <f t="shared" si="1"/>
        <v>-3</v>
      </c>
      <c r="P38" s="69"/>
      <c r="Q38" s="177">
        <f t="shared" si="2"/>
        <v>0.15789473684210525</v>
      </c>
      <c r="R38" s="177">
        <f t="shared" si="2"/>
        <v>0.16666666666666666</v>
      </c>
      <c r="S38" s="177">
        <f t="shared" si="2"/>
        <v>1.2987012987012988E-2</v>
      </c>
      <c r="T38" s="177">
        <f t="shared" si="2"/>
        <v>-3.8461538461538464E-2</v>
      </c>
    </row>
    <row r="39" spans="1:20" ht="12.75" x14ac:dyDescent="0.2">
      <c r="A39" s="570"/>
      <c r="B39" s="570" t="s">
        <v>104</v>
      </c>
      <c r="C39" s="514"/>
      <c r="D39" s="514"/>
      <c r="E39" s="239"/>
      <c r="F39" s="176">
        <v>25620</v>
      </c>
      <c r="G39" s="176">
        <v>26191</v>
      </c>
      <c r="H39" s="176">
        <v>25840</v>
      </c>
      <c r="I39" s="176">
        <v>25998</v>
      </c>
      <c r="J39" s="176">
        <v>26328</v>
      </c>
      <c r="K39" s="69"/>
      <c r="L39" s="176">
        <f t="shared" si="1"/>
        <v>571</v>
      </c>
      <c r="M39" s="176">
        <f t="shared" si="1"/>
        <v>-351</v>
      </c>
      <c r="N39" s="176">
        <f t="shared" si="1"/>
        <v>158</v>
      </c>
      <c r="O39" s="176">
        <f t="shared" si="1"/>
        <v>330</v>
      </c>
      <c r="P39" s="69"/>
      <c r="Q39" s="177">
        <f t="shared" si="2"/>
        <v>2.228727556596409E-2</v>
      </c>
      <c r="R39" s="177">
        <f t="shared" si="2"/>
        <v>-1.3401550150815166E-2</v>
      </c>
      <c r="S39" s="177">
        <f t="shared" si="2"/>
        <v>6.1145510835913311E-3</v>
      </c>
      <c r="T39" s="177">
        <f t="shared" si="2"/>
        <v>1.269328409877683E-2</v>
      </c>
    </row>
    <row r="40" spans="1:20" ht="12.75" x14ac:dyDescent="0.2">
      <c r="A40" s="570"/>
      <c r="B40" s="570" t="s">
        <v>575</v>
      </c>
      <c r="C40" s="514">
        <v>1</v>
      </c>
      <c r="D40" s="514">
        <v>2</v>
      </c>
      <c r="E40" s="239" t="s">
        <v>576</v>
      </c>
      <c r="F40" s="176"/>
      <c r="G40" s="176"/>
      <c r="H40" s="176"/>
      <c r="I40" s="176"/>
      <c r="J40" s="176">
        <v>16</v>
      </c>
      <c r="K40" s="69"/>
      <c r="L40" s="176">
        <f t="shared" si="1"/>
        <v>0</v>
      </c>
      <c r="M40" s="176">
        <f t="shared" si="1"/>
        <v>0</v>
      </c>
      <c r="N40" s="176">
        <f t="shared" si="1"/>
        <v>0</v>
      </c>
      <c r="O40" s="176">
        <f t="shared" si="1"/>
        <v>16</v>
      </c>
      <c r="P40" s="69"/>
      <c r="Q40" s="177" t="e">
        <f t="shared" si="2"/>
        <v>#DIV/0!</v>
      </c>
      <c r="R40" s="177" t="e">
        <f t="shared" si="2"/>
        <v>#DIV/0!</v>
      </c>
      <c r="S40" s="177" t="e">
        <f t="shared" si="2"/>
        <v>#DIV/0!</v>
      </c>
      <c r="T40" s="177" t="e">
        <f t="shared" si="2"/>
        <v>#DIV/0!</v>
      </c>
    </row>
    <row r="41" spans="1:20" ht="12.75" x14ac:dyDescent="0.2">
      <c r="A41" s="570"/>
      <c r="B41" s="570"/>
      <c r="C41" s="514"/>
      <c r="D41" s="514"/>
      <c r="E41" s="239" t="s">
        <v>577</v>
      </c>
      <c r="F41" s="176"/>
      <c r="G41" s="176"/>
      <c r="H41" s="176"/>
      <c r="I41" s="176"/>
      <c r="J41" s="176">
        <v>21</v>
      </c>
      <c r="K41" s="69"/>
      <c r="L41" s="176">
        <f t="shared" si="1"/>
        <v>0</v>
      </c>
      <c r="M41" s="176">
        <f t="shared" si="1"/>
        <v>0</v>
      </c>
      <c r="N41" s="176">
        <f t="shared" si="1"/>
        <v>0</v>
      </c>
      <c r="O41" s="176">
        <f t="shared" si="1"/>
        <v>21</v>
      </c>
      <c r="P41" s="69"/>
      <c r="Q41" s="177" t="e">
        <f t="shared" si="2"/>
        <v>#DIV/0!</v>
      </c>
      <c r="R41" s="177" t="e">
        <f t="shared" si="2"/>
        <v>#DIV/0!</v>
      </c>
      <c r="S41" s="177" t="e">
        <f t="shared" si="2"/>
        <v>#DIV/0!</v>
      </c>
      <c r="T41" s="177" t="e">
        <f t="shared" si="2"/>
        <v>#DIV/0!</v>
      </c>
    </row>
    <row r="42" spans="1:20" ht="12.75" x14ac:dyDescent="0.2">
      <c r="A42" s="570"/>
      <c r="B42" s="570"/>
      <c r="C42" s="514"/>
      <c r="D42" s="514"/>
      <c r="E42" s="239" t="s">
        <v>206</v>
      </c>
      <c r="F42" s="176"/>
      <c r="G42" s="176">
        <v>16</v>
      </c>
      <c r="H42" s="176">
        <v>15</v>
      </c>
      <c r="I42" s="176">
        <v>16</v>
      </c>
      <c r="J42" s="176"/>
      <c r="K42" s="69"/>
      <c r="L42" s="176">
        <f t="shared" si="1"/>
        <v>16</v>
      </c>
      <c r="M42" s="176">
        <f t="shared" si="1"/>
        <v>-1</v>
      </c>
      <c r="N42" s="176">
        <f t="shared" si="1"/>
        <v>1</v>
      </c>
      <c r="O42" s="176">
        <f t="shared" si="1"/>
        <v>-16</v>
      </c>
      <c r="P42" s="69"/>
      <c r="Q42" s="177" t="e">
        <f t="shared" si="2"/>
        <v>#DIV/0!</v>
      </c>
      <c r="R42" s="177">
        <f t="shared" si="2"/>
        <v>-6.25E-2</v>
      </c>
      <c r="S42" s="177">
        <f t="shared" si="2"/>
        <v>6.6666666666666666E-2</v>
      </c>
      <c r="T42" s="177">
        <f t="shared" si="2"/>
        <v>-1</v>
      </c>
    </row>
    <row r="43" spans="1:20" ht="12.75" x14ac:dyDescent="0.2">
      <c r="A43" s="570"/>
      <c r="B43" s="570"/>
      <c r="C43" s="514"/>
      <c r="D43" s="514"/>
      <c r="E43" s="239" t="s">
        <v>41</v>
      </c>
      <c r="F43" s="176">
        <v>97</v>
      </c>
      <c r="G43" s="176">
        <v>101</v>
      </c>
      <c r="H43" s="176">
        <v>98</v>
      </c>
      <c r="I43" s="176">
        <v>125</v>
      </c>
      <c r="J43" s="176">
        <v>127</v>
      </c>
      <c r="K43" s="69"/>
      <c r="L43" s="176">
        <f t="shared" si="1"/>
        <v>4</v>
      </c>
      <c r="M43" s="176">
        <f t="shared" si="1"/>
        <v>-3</v>
      </c>
      <c r="N43" s="176">
        <f t="shared" si="1"/>
        <v>27</v>
      </c>
      <c r="O43" s="176">
        <f t="shared" si="1"/>
        <v>2</v>
      </c>
      <c r="P43" s="69"/>
      <c r="Q43" s="177">
        <f t="shared" si="2"/>
        <v>4.1237113402061855E-2</v>
      </c>
      <c r="R43" s="177">
        <f t="shared" si="2"/>
        <v>-2.9702970297029702E-2</v>
      </c>
      <c r="S43" s="177">
        <f t="shared" si="2"/>
        <v>0.27551020408163263</v>
      </c>
      <c r="T43" s="177">
        <f t="shared" si="2"/>
        <v>1.6E-2</v>
      </c>
    </row>
    <row r="44" spans="1:20" ht="12.75" x14ac:dyDescent="0.2">
      <c r="A44" s="570"/>
      <c r="B44" s="593"/>
      <c r="C44" s="594"/>
      <c r="D44" s="594"/>
      <c r="E44" s="594" t="s">
        <v>131</v>
      </c>
      <c r="F44" s="241">
        <v>3</v>
      </c>
      <c r="G44" s="241"/>
      <c r="H44" s="241">
        <v>5</v>
      </c>
      <c r="I44" s="241">
        <v>10</v>
      </c>
      <c r="J44" s="241">
        <v>4</v>
      </c>
      <c r="K44" s="69"/>
      <c r="L44" s="241">
        <f t="shared" si="1"/>
        <v>-3</v>
      </c>
      <c r="M44" s="241">
        <f t="shared" si="1"/>
        <v>5</v>
      </c>
      <c r="N44" s="241">
        <f t="shared" si="1"/>
        <v>5</v>
      </c>
      <c r="O44" s="241">
        <f t="shared" si="1"/>
        <v>-6</v>
      </c>
      <c r="P44" s="69"/>
      <c r="Q44" s="242">
        <f t="shared" si="2"/>
        <v>-1</v>
      </c>
      <c r="R44" s="242" t="e">
        <f t="shared" si="2"/>
        <v>#DIV/0!</v>
      </c>
      <c r="S44" s="242">
        <f t="shared" si="2"/>
        <v>1</v>
      </c>
      <c r="T44" s="242">
        <f t="shared" si="2"/>
        <v>-0.6</v>
      </c>
    </row>
    <row r="45" spans="1:20" ht="12.75" x14ac:dyDescent="0.2">
      <c r="A45" s="570"/>
      <c r="B45" s="595"/>
      <c r="C45" s="595"/>
      <c r="D45" s="595"/>
      <c r="E45" s="239" t="s">
        <v>49</v>
      </c>
      <c r="F45" s="176">
        <v>13</v>
      </c>
      <c r="G45" s="176">
        <v>14</v>
      </c>
      <c r="H45" s="176">
        <v>8</v>
      </c>
      <c r="I45" s="176">
        <v>16</v>
      </c>
      <c r="J45" s="176">
        <v>9</v>
      </c>
      <c r="K45" s="69"/>
      <c r="L45" s="176">
        <f t="shared" si="1"/>
        <v>1</v>
      </c>
      <c r="M45" s="176">
        <f t="shared" si="1"/>
        <v>-6</v>
      </c>
      <c r="N45" s="176">
        <f t="shared" si="1"/>
        <v>8</v>
      </c>
      <c r="O45" s="176">
        <f t="shared" si="1"/>
        <v>-7</v>
      </c>
      <c r="P45" s="69"/>
      <c r="Q45" s="177">
        <f t="shared" si="2"/>
        <v>7.6923076923076927E-2</v>
      </c>
      <c r="R45" s="177">
        <f t="shared" si="2"/>
        <v>-0.42857142857142855</v>
      </c>
      <c r="S45" s="177">
        <f t="shared" si="2"/>
        <v>1</v>
      </c>
      <c r="T45" s="177">
        <f t="shared" si="2"/>
        <v>-0.4375</v>
      </c>
    </row>
    <row r="46" spans="1:20" ht="12.75" x14ac:dyDescent="0.2">
      <c r="A46" s="570"/>
      <c r="B46" s="570"/>
      <c r="C46" s="514">
        <v>2</v>
      </c>
      <c r="D46" s="514">
        <v>2</v>
      </c>
      <c r="E46" s="239" t="s">
        <v>207</v>
      </c>
      <c r="F46" s="176"/>
      <c r="G46" s="176"/>
      <c r="H46" s="176">
        <v>14</v>
      </c>
      <c r="I46" s="176">
        <v>14</v>
      </c>
      <c r="J46" s="176">
        <v>15</v>
      </c>
      <c r="K46" s="69"/>
      <c r="L46" s="176">
        <f t="shared" si="1"/>
        <v>0</v>
      </c>
      <c r="M46" s="176">
        <f t="shared" si="1"/>
        <v>14</v>
      </c>
      <c r="N46" s="176">
        <f t="shared" si="1"/>
        <v>0</v>
      </c>
      <c r="O46" s="176">
        <f t="shared" si="1"/>
        <v>1</v>
      </c>
      <c r="P46" s="69"/>
      <c r="Q46" s="177" t="e">
        <f t="shared" si="2"/>
        <v>#DIV/0!</v>
      </c>
      <c r="R46" s="177" t="e">
        <f t="shared" si="2"/>
        <v>#DIV/0!</v>
      </c>
      <c r="S46" s="177">
        <f t="shared" si="2"/>
        <v>0</v>
      </c>
      <c r="T46" s="177">
        <f t="shared" si="2"/>
        <v>7.1428571428571425E-2</v>
      </c>
    </row>
    <row r="47" spans="1:20" ht="12.75" x14ac:dyDescent="0.2">
      <c r="A47" s="570"/>
      <c r="B47" s="570"/>
      <c r="C47" s="514"/>
      <c r="D47" s="514"/>
      <c r="E47" s="239" t="s">
        <v>42</v>
      </c>
      <c r="F47" s="176">
        <v>79</v>
      </c>
      <c r="G47" s="176">
        <v>81</v>
      </c>
      <c r="H47" s="176">
        <v>78</v>
      </c>
      <c r="I47" s="176">
        <v>85</v>
      </c>
      <c r="J47" s="176">
        <v>98</v>
      </c>
      <c r="K47" s="69"/>
      <c r="L47" s="176">
        <f t="shared" si="1"/>
        <v>2</v>
      </c>
      <c r="M47" s="176">
        <f t="shared" si="1"/>
        <v>-3</v>
      </c>
      <c r="N47" s="176">
        <f t="shared" si="1"/>
        <v>7</v>
      </c>
      <c r="O47" s="176">
        <f t="shared" si="1"/>
        <v>13</v>
      </c>
      <c r="P47" s="69"/>
      <c r="Q47" s="177">
        <f t="shared" si="2"/>
        <v>2.5316455696202531E-2</v>
      </c>
      <c r="R47" s="177">
        <f t="shared" si="2"/>
        <v>-3.7037037037037035E-2</v>
      </c>
      <c r="S47" s="177">
        <f t="shared" si="2"/>
        <v>8.9743589743589744E-2</v>
      </c>
      <c r="T47" s="177">
        <f t="shared" si="2"/>
        <v>0.15294117647058825</v>
      </c>
    </row>
    <row r="48" spans="1:20" ht="25.5" x14ac:dyDescent="0.2">
      <c r="A48" s="570"/>
      <c r="B48" s="570"/>
      <c r="C48" s="514"/>
      <c r="D48" s="514"/>
      <c r="E48" s="239" t="s">
        <v>141</v>
      </c>
      <c r="F48" s="176">
        <v>2</v>
      </c>
      <c r="G48" s="176">
        <v>10</v>
      </c>
      <c r="H48" s="176">
        <v>5</v>
      </c>
      <c r="I48" s="176">
        <v>10</v>
      </c>
      <c r="J48" s="176">
        <v>13</v>
      </c>
      <c r="K48" s="69"/>
      <c r="L48" s="176">
        <f t="shared" si="1"/>
        <v>8</v>
      </c>
      <c r="M48" s="176">
        <f t="shared" si="1"/>
        <v>-5</v>
      </c>
      <c r="N48" s="176">
        <f t="shared" si="1"/>
        <v>5</v>
      </c>
      <c r="O48" s="176">
        <f t="shared" si="1"/>
        <v>3</v>
      </c>
      <c r="P48" s="69"/>
      <c r="Q48" s="177">
        <f t="shared" si="2"/>
        <v>4</v>
      </c>
      <c r="R48" s="177">
        <f t="shared" si="2"/>
        <v>-0.5</v>
      </c>
      <c r="S48" s="177">
        <f t="shared" si="2"/>
        <v>1</v>
      </c>
      <c r="T48" s="177">
        <f t="shared" si="2"/>
        <v>0.3</v>
      </c>
    </row>
    <row r="49" spans="1:20" ht="12.75" x14ac:dyDescent="0.2">
      <c r="A49" s="570"/>
      <c r="B49" s="570"/>
      <c r="C49" s="514"/>
      <c r="D49" s="514"/>
      <c r="E49" s="239" t="s">
        <v>120</v>
      </c>
      <c r="F49" s="176">
        <v>3</v>
      </c>
      <c r="G49" s="176"/>
      <c r="H49" s="176"/>
      <c r="I49" s="176"/>
      <c r="J49" s="176"/>
      <c r="K49" s="69"/>
      <c r="L49" s="176">
        <f t="shared" si="1"/>
        <v>-3</v>
      </c>
      <c r="M49" s="176">
        <f t="shared" si="1"/>
        <v>0</v>
      </c>
      <c r="N49" s="176">
        <f t="shared" si="1"/>
        <v>0</v>
      </c>
      <c r="O49" s="176">
        <f t="shared" si="1"/>
        <v>0</v>
      </c>
      <c r="P49" s="69"/>
      <c r="Q49" s="177">
        <f t="shared" si="2"/>
        <v>-1</v>
      </c>
      <c r="R49" s="177" t="e">
        <f t="shared" si="2"/>
        <v>#DIV/0!</v>
      </c>
      <c r="S49" s="177" t="e">
        <f t="shared" si="2"/>
        <v>#DIV/0!</v>
      </c>
      <c r="T49" s="177" t="e">
        <f t="shared" si="2"/>
        <v>#DIV/0!</v>
      </c>
    </row>
    <row r="50" spans="1:20" ht="12.75" x14ac:dyDescent="0.2">
      <c r="A50" s="570"/>
      <c r="B50" s="570"/>
      <c r="C50" s="595"/>
      <c r="D50" s="514"/>
      <c r="E50" s="239" t="s">
        <v>51</v>
      </c>
      <c r="F50" s="176">
        <v>9</v>
      </c>
      <c r="G50" s="176">
        <v>12</v>
      </c>
      <c r="H50" s="176">
        <v>9</v>
      </c>
      <c r="I50" s="176">
        <v>8</v>
      </c>
      <c r="J50" s="176">
        <v>11</v>
      </c>
      <c r="K50" s="69"/>
      <c r="L50" s="176">
        <f t="shared" si="1"/>
        <v>3</v>
      </c>
      <c r="M50" s="176">
        <f t="shared" si="1"/>
        <v>-3</v>
      </c>
      <c r="N50" s="176">
        <f t="shared" si="1"/>
        <v>-1</v>
      </c>
      <c r="O50" s="176">
        <f t="shared" si="1"/>
        <v>3</v>
      </c>
      <c r="P50" s="69"/>
      <c r="Q50" s="177">
        <f t="shared" si="2"/>
        <v>0.33333333333333331</v>
      </c>
      <c r="R50" s="177">
        <f t="shared" si="2"/>
        <v>-0.25</v>
      </c>
      <c r="S50" s="177">
        <f t="shared" si="2"/>
        <v>-0.1111111111111111</v>
      </c>
      <c r="T50" s="177">
        <f t="shared" si="2"/>
        <v>0.375</v>
      </c>
    </row>
    <row r="51" spans="1:20" ht="12.75" x14ac:dyDescent="0.2">
      <c r="A51" s="570"/>
      <c r="B51" s="570" t="s">
        <v>578</v>
      </c>
      <c r="C51" s="514"/>
      <c r="D51" s="514"/>
      <c r="E51" s="239"/>
      <c r="F51" s="176">
        <v>206</v>
      </c>
      <c r="G51" s="176">
        <v>234</v>
      </c>
      <c r="H51" s="176">
        <v>232</v>
      </c>
      <c r="I51" s="176">
        <v>284</v>
      </c>
      <c r="J51" s="176">
        <v>314</v>
      </c>
      <c r="K51" s="69"/>
      <c r="L51" s="176">
        <f t="shared" si="1"/>
        <v>28</v>
      </c>
      <c r="M51" s="176">
        <f t="shared" si="1"/>
        <v>-2</v>
      </c>
      <c r="N51" s="176">
        <f t="shared" si="1"/>
        <v>52</v>
      </c>
      <c r="O51" s="176">
        <f t="shared" si="1"/>
        <v>30</v>
      </c>
      <c r="P51" s="69"/>
      <c r="Q51" s="177">
        <f t="shared" si="2"/>
        <v>0.13592233009708737</v>
      </c>
      <c r="R51" s="177">
        <f t="shared" si="2"/>
        <v>-8.5470085470085479E-3</v>
      </c>
      <c r="S51" s="177">
        <f t="shared" si="2"/>
        <v>0.22413793103448276</v>
      </c>
      <c r="T51" s="177">
        <f t="shared" si="2"/>
        <v>0.10563380281690141</v>
      </c>
    </row>
    <row r="52" spans="1:20" ht="12.75" x14ac:dyDescent="0.2">
      <c r="A52" s="570"/>
      <c r="B52" s="570" t="s">
        <v>579</v>
      </c>
      <c r="C52" s="514">
        <v>1</v>
      </c>
      <c r="D52" s="514">
        <v>2</v>
      </c>
      <c r="E52" s="239" t="s">
        <v>154</v>
      </c>
      <c r="F52" s="176">
        <v>247</v>
      </c>
      <c r="G52" s="176">
        <v>232</v>
      </c>
      <c r="H52" s="176">
        <v>224</v>
      </c>
      <c r="I52" s="176">
        <v>211</v>
      </c>
      <c r="J52" s="176">
        <v>233</v>
      </c>
      <c r="K52" s="69"/>
      <c r="L52" s="176">
        <f t="shared" si="1"/>
        <v>-15</v>
      </c>
      <c r="M52" s="176">
        <f t="shared" si="1"/>
        <v>-8</v>
      </c>
      <c r="N52" s="176">
        <f t="shared" si="1"/>
        <v>-13</v>
      </c>
      <c r="O52" s="176">
        <f t="shared" si="1"/>
        <v>22</v>
      </c>
      <c r="P52" s="69"/>
      <c r="Q52" s="177">
        <f t="shared" si="2"/>
        <v>-6.0728744939271252E-2</v>
      </c>
      <c r="R52" s="177">
        <f t="shared" si="2"/>
        <v>-3.4482758620689655E-2</v>
      </c>
      <c r="S52" s="177">
        <f t="shared" si="2"/>
        <v>-5.8035714285714288E-2</v>
      </c>
      <c r="T52" s="177">
        <f t="shared" si="2"/>
        <v>0.10426540284360189</v>
      </c>
    </row>
    <row r="53" spans="1:20" ht="12.75" x14ac:dyDescent="0.2">
      <c r="A53" s="570"/>
      <c r="B53" s="570"/>
      <c r="C53" s="514"/>
      <c r="D53" s="514"/>
      <c r="E53" s="239" t="s">
        <v>124</v>
      </c>
      <c r="F53" s="176">
        <v>1032</v>
      </c>
      <c r="G53" s="176">
        <v>1018</v>
      </c>
      <c r="H53" s="176">
        <v>1025</v>
      </c>
      <c r="I53" s="176">
        <v>998</v>
      </c>
      <c r="J53" s="176">
        <v>1115</v>
      </c>
      <c r="K53" s="69"/>
      <c r="L53" s="176">
        <f t="shared" si="1"/>
        <v>-14</v>
      </c>
      <c r="M53" s="176">
        <f t="shared" si="1"/>
        <v>7</v>
      </c>
      <c r="N53" s="176">
        <f t="shared" si="1"/>
        <v>-27</v>
      </c>
      <c r="O53" s="176">
        <f t="shared" si="1"/>
        <v>117</v>
      </c>
      <c r="P53" s="69"/>
      <c r="Q53" s="177">
        <f t="shared" si="2"/>
        <v>-1.3565891472868217E-2</v>
      </c>
      <c r="R53" s="177">
        <f t="shared" si="2"/>
        <v>6.8762278978389E-3</v>
      </c>
      <c r="S53" s="177">
        <f t="shared" si="2"/>
        <v>-2.6341463414634145E-2</v>
      </c>
      <c r="T53" s="177">
        <f t="shared" si="2"/>
        <v>0.11723446893787576</v>
      </c>
    </row>
    <row r="54" spans="1:20" ht="12.75" x14ac:dyDescent="0.2">
      <c r="A54" s="570"/>
      <c r="B54" s="570"/>
      <c r="C54" s="514"/>
      <c r="D54" s="514"/>
      <c r="E54" s="239" t="s">
        <v>155</v>
      </c>
      <c r="F54" s="176">
        <v>40</v>
      </c>
      <c r="G54" s="176">
        <v>47</v>
      </c>
      <c r="H54" s="176">
        <v>44</v>
      </c>
      <c r="I54" s="176">
        <v>38</v>
      </c>
      <c r="J54" s="176">
        <v>36</v>
      </c>
      <c r="K54" s="69"/>
      <c r="L54" s="176">
        <f t="shared" si="1"/>
        <v>7</v>
      </c>
      <c r="M54" s="176">
        <f t="shared" si="1"/>
        <v>-3</v>
      </c>
      <c r="N54" s="176">
        <f t="shared" si="1"/>
        <v>-6</v>
      </c>
      <c r="O54" s="176">
        <f t="shared" si="1"/>
        <v>-2</v>
      </c>
      <c r="P54" s="69"/>
      <c r="Q54" s="177">
        <f t="shared" si="2"/>
        <v>0.17499999999999999</v>
      </c>
      <c r="R54" s="177">
        <f t="shared" si="2"/>
        <v>-6.3829787234042548E-2</v>
      </c>
      <c r="S54" s="177">
        <f t="shared" si="2"/>
        <v>-0.13636363636363635</v>
      </c>
      <c r="T54" s="177">
        <f t="shared" si="2"/>
        <v>-5.2631578947368418E-2</v>
      </c>
    </row>
    <row r="55" spans="1:20" ht="12.75" x14ac:dyDescent="0.2">
      <c r="A55" s="570"/>
      <c r="B55" s="593"/>
      <c r="C55" s="594"/>
      <c r="D55" s="594"/>
      <c r="E55" s="594" t="s">
        <v>125</v>
      </c>
      <c r="F55" s="241">
        <v>49</v>
      </c>
      <c r="G55" s="241">
        <v>47</v>
      </c>
      <c r="H55" s="241">
        <v>52</v>
      </c>
      <c r="I55" s="241">
        <v>34</v>
      </c>
      <c r="J55" s="241">
        <v>32</v>
      </c>
      <c r="K55" s="69"/>
      <c r="L55" s="241">
        <f t="shared" si="1"/>
        <v>-2</v>
      </c>
      <c r="M55" s="241">
        <f t="shared" si="1"/>
        <v>5</v>
      </c>
      <c r="N55" s="241">
        <f t="shared" si="1"/>
        <v>-18</v>
      </c>
      <c r="O55" s="241">
        <f t="shared" si="1"/>
        <v>-2</v>
      </c>
      <c r="P55" s="69"/>
      <c r="Q55" s="242">
        <f t="shared" si="2"/>
        <v>-4.0816326530612242E-2</v>
      </c>
      <c r="R55" s="242">
        <f t="shared" si="2"/>
        <v>0.10638297872340426</v>
      </c>
      <c r="S55" s="242">
        <f t="shared" si="2"/>
        <v>-0.34615384615384615</v>
      </c>
      <c r="T55" s="242">
        <f t="shared" si="2"/>
        <v>-5.8823529411764705E-2</v>
      </c>
    </row>
    <row r="56" spans="1:20" ht="12.75" x14ac:dyDescent="0.2">
      <c r="A56" s="570"/>
      <c r="B56" s="595"/>
      <c r="C56" s="595"/>
      <c r="D56" s="595"/>
      <c r="E56" s="239" t="s">
        <v>126</v>
      </c>
      <c r="F56" s="176">
        <v>1345</v>
      </c>
      <c r="G56" s="176">
        <v>1456</v>
      </c>
      <c r="H56" s="176">
        <v>1524</v>
      </c>
      <c r="I56" s="176">
        <v>1573</v>
      </c>
      <c r="J56" s="176">
        <v>1567</v>
      </c>
      <c r="K56" s="69"/>
      <c r="L56" s="176">
        <f t="shared" si="1"/>
        <v>111</v>
      </c>
      <c r="M56" s="176">
        <f t="shared" si="1"/>
        <v>68</v>
      </c>
      <c r="N56" s="176">
        <f t="shared" si="1"/>
        <v>49</v>
      </c>
      <c r="O56" s="176">
        <f t="shared" si="1"/>
        <v>-6</v>
      </c>
      <c r="P56" s="69"/>
      <c r="Q56" s="177">
        <f t="shared" si="2"/>
        <v>8.252788104089219E-2</v>
      </c>
      <c r="R56" s="177">
        <f t="shared" si="2"/>
        <v>4.6703296703296704E-2</v>
      </c>
      <c r="S56" s="177">
        <f t="shared" si="2"/>
        <v>3.2152230971128612E-2</v>
      </c>
      <c r="T56" s="177">
        <f t="shared" si="2"/>
        <v>-3.8143674507310869E-3</v>
      </c>
    </row>
    <row r="57" spans="1:20" ht="12.75" x14ac:dyDescent="0.2">
      <c r="A57" s="570"/>
      <c r="B57" s="570"/>
      <c r="C57" s="514"/>
      <c r="D57" s="514"/>
      <c r="E57" s="239" t="s">
        <v>132</v>
      </c>
      <c r="F57" s="176">
        <v>422</v>
      </c>
      <c r="G57" s="176">
        <v>455</v>
      </c>
      <c r="H57" s="176">
        <v>471</v>
      </c>
      <c r="I57" s="176">
        <v>451</v>
      </c>
      <c r="J57" s="176">
        <v>466</v>
      </c>
      <c r="K57" s="69"/>
      <c r="L57" s="176">
        <f t="shared" si="1"/>
        <v>33</v>
      </c>
      <c r="M57" s="176">
        <f t="shared" si="1"/>
        <v>16</v>
      </c>
      <c r="N57" s="176">
        <f t="shared" si="1"/>
        <v>-20</v>
      </c>
      <c r="O57" s="176">
        <f t="shared" si="1"/>
        <v>15</v>
      </c>
      <c r="P57" s="69"/>
      <c r="Q57" s="177">
        <f t="shared" si="2"/>
        <v>7.8199052132701424E-2</v>
      </c>
      <c r="R57" s="177">
        <f t="shared" si="2"/>
        <v>3.5164835164835165E-2</v>
      </c>
      <c r="S57" s="177">
        <f t="shared" si="2"/>
        <v>-4.2462845010615709E-2</v>
      </c>
      <c r="T57" s="177">
        <f t="shared" si="2"/>
        <v>3.325942350332594E-2</v>
      </c>
    </row>
    <row r="58" spans="1:20" ht="12.75" x14ac:dyDescent="0.2">
      <c r="A58" s="570"/>
      <c r="B58" s="570"/>
      <c r="C58" s="514"/>
      <c r="D58" s="514"/>
      <c r="E58" s="239" t="s">
        <v>127</v>
      </c>
      <c r="F58" s="176">
        <v>4044</v>
      </c>
      <c r="G58" s="176">
        <v>4215</v>
      </c>
      <c r="H58" s="176">
        <v>4282</v>
      </c>
      <c r="I58" s="176">
        <v>4494</v>
      </c>
      <c r="J58" s="176">
        <v>4778</v>
      </c>
      <c r="K58" s="69"/>
      <c r="L58" s="176">
        <f t="shared" si="1"/>
        <v>171</v>
      </c>
      <c r="M58" s="176">
        <f t="shared" si="1"/>
        <v>67</v>
      </c>
      <c r="N58" s="176">
        <f t="shared" si="1"/>
        <v>212</v>
      </c>
      <c r="O58" s="176">
        <f t="shared" si="1"/>
        <v>284</v>
      </c>
      <c r="P58" s="69"/>
      <c r="Q58" s="177">
        <f t="shared" si="2"/>
        <v>4.2284866468842733E-2</v>
      </c>
      <c r="R58" s="177">
        <f t="shared" si="2"/>
        <v>1.5895610913404509E-2</v>
      </c>
      <c r="S58" s="177">
        <f t="shared" si="2"/>
        <v>4.950957496496964E-2</v>
      </c>
      <c r="T58" s="177">
        <f t="shared" si="2"/>
        <v>6.3195371606586559E-2</v>
      </c>
    </row>
    <row r="59" spans="1:20" ht="12.75" x14ac:dyDescent="0.2">
      <c r="A59" s="570"/>
      <c r="B59" s="570"/>
      <c r="C59" s="514"/>
      <c r="D59" s="514"/>
      <c r="E59" s="239" t="s">
        <v>156</v>
      </c>
      <c r="F59" s="176">
        <v>84</v>
      </c>
      <c r="G59" s="176">
        <v>75</v>
      </c>
      <c r="H59" s="176">
        <v>80</v>
      </c>
      <c r="I59" s="176">
        <v>93</v>
      </c>
      <c r="J59" s="176">
        <v>82</v>
      </c>
      <c r="K59" s="69"/>
      <c r="L59" s="176">
        <f t="shared" si="1"/>
        <v>-9</v>
      </c>
      <c r="M59" s="176">
        <f t="shared" si="1"/>
        <v>5</v>
      </c>
      <c r="N59" s="176">
        <f t="shared" si="1"/>
        <v>13</v>
      </c>
      <c r="O59" s="176">
        <f t="shared" si="1"/>
        <v>-11</v>
      </c>
      <c r="P59" s="69"/>
      <c r="Q59" s="177">
        <f t="shared" si="2"/>
        <v>-0.10714285714285714</v>
      </c>
      <c r="R59" s="177">
        <f t="shared" si="2"/>
        <v>6.6666666666666666E-2</v>
      </c>
      <c r="S59" s="177">
        <f t="shared" si="2"/>
        <v>0.16250000000000001</v>
      </c>
      <c r="T59" s="177">
        <f t="shared" si="2"/>
        <v>-0.11827956989247312</v>
      </c>
    </row>
    <row r="60" spans="1:20" ht="12.75" x14ac:dyDescent="0.2">
      <c r="A60" s="570"/>
      <c r="B60" s="570"/>
      <c r="C60" s="514">
        <v>2</v>
      </c>
      <c r="D60" s="514">
        <v>2</v>
      </c>
      <c r="E60" s="239" t="s">
        <v>157</v>
      </c>
      <c r="F60" s="176">
        <v>195</v>
      </c>
      <c r="G60" s="176">
        <v>168</v>
      </c>
      <c r="H60" s="176">
        <v>150</v>
      </c>
      <c r="I60" s="176">
        <v>141</v>
      </c>
      <c r="J60" s="176">
        <v>141</v>
      </c>
      <c r="K60" s="69"/>
      <c r="L60" s="176">
        <f t="shared" si="1"/>
        <v>-27</v>
      </c>
      <c r="M60" s="176">
        <f t="shared" si="1"/>
        <v>-18</v>
      </c>
      <c r="N60" s="176">
        <f t="shared" si="1"/>
        <v>-9</v>
      </c>
      <c r="O60" s="176">
        <f t="shared" si="1"/>
        <v>0</v>
      </c>
      <c r="P60" s="69"/>
      <c r="Q60" s="177">
        <f t="shared" si="2"/>
        <v>-0.13846153846153847</v>
      </c>
      <c r="R60" s="177">
        <f t="shared" si="2"/>
        <v>-0.10714285714285714</v>
      </c>
      <c r="S60" s="177">
        <f t="shared" si="2"/>
        <v>-0.06</v>
      </c>
      <c r="T60" s="177">
        <f t="shared" si="2"/>
        <v>0</v>
      </c>
    </row>
    <row r="61" spans="1:20" ht="12.75" x14ac:dyDescent="0.2">
      <c r="A61" s="570"/>
      <c r="B61" s="570"/>
      <c r="C61" s="514"/>
      <c r="D61" s="514"/>
      <c r="E61" s="239" t="s">
        <v>133</v>
      </c>
      <c r="F61" s="176">
        <v>822</v>
      </c>
      <c r="G61" s="176">
        <v>742</v>
      </c>
      <c r="H61" s="176">
        <v>723</v>
      </c>
      <c r="I61" s="176">
        <v>725</v>
      </c>
      <c r="J61" s="176">
        <v>771</v>
      </c>
      <c r="K61" s="69"/>
      <c r="L61" s="176">
        <f t="shared" si="1"/>
        <v>-80</v>
      </c>
      <c r="M61" s="176">
        <f t="shared" si="1"/>
        <v>-19</v>
      </c>
      <c r="N61" s="176">
        <f t="shared" si="1"/>
        <v>2</v>
      </c>
      <c r="O61" s="176">
        <f t="shared" si="1"/>
        <v>46</v>
      </c>
      <c r="P61" s="69"/>
      <c r="Q61" s="177">
        <f t="shared" si="2"/>
        <v>-9.7323600973236016E-2</v>
      </c>
      <c r="R61" s="177">
        <f t="shared" si="2"/>
        <v>-2.5606469002695417E-2</v>
      </c>
      <c r="S61" s="177">
        <f t="shared" si="2"/>
        <v>2.7662517289073307E-3</v>
      </c>
      <c r="T61" s="177">
        <f t="shared" si="2"/>
        <v>6.344827586206897E-2</v>
      </c>
    </row>
    <row r="62" spans="1:20" ht="12.75" x14ac:dyDescent="0.2">
      <c r="A62" s="570"/>
      <c r="B62" s="570"/>
      <c r="C62" s="514"/>
      <c r="D62" s="514"/>
      <c r="E62" s="239" t="s">
        <v>158</v>
      </c>
      <c r="F62" s="176">
        <v>28</v>
      </c>
      <c r="G62" s="176">
        <v>25</v>
      </c>
      <c r="H62" s="176">
        <v>19</v>
      </c>
      <c r="I62" s="176">
        <v>16</v>
      </c>
      <c r="J62" s="176">
        <v>10</v>
      </c>
      <c r="K62" s="69"/>
      <c r="L62" s="176">
        <f t="shared" si="1"/>
        <v>-3</v>
      </c>
      <c r="M62" s="176">
        <f t="shared" si="1"/>
        <v>-6</v>
      </c>
      <c r="N62" s="176">
        <f t="shared" si="1"/>
        <v>-3</v>
      </c>
      <c r="O62" s="176">
        <f t="shared" si="1"/>
        <v>-6</v>
      </c>
      <c r="P62" s="69"/>
      <c r="Q62" s="177">
        <f t="shared" si="2"/>
        <v>-0.10714285714285714</v>
      </c>
      <c r="R62" s="177">
        <f t="shared" si="2"/>
        <v>-0.24</v>
      </c>
      <c r="S62" s="177">
        <f t="shared" si="2"/>
        <v>-0.15789473684210525</v>
      </c>
      <c r="T62" s="177">
        <f t="shared" si="2"/>
        <v>-0.375</v>
      </c>
    </row>
    <row r="63" spans="1:20" ht="12.75" x14ac:dyDescent="0.2">
      <c r="A63" s="570"/>
      <c r="B63" s="570"/>
      <c r="C63" s="514"/>
      <c r="D63" s="514"/>
      <c r="E63" s="239" t="s">
        <v>134</v>
      </c>
      <c r="F63" s="176">
        <v>56</v>
      </c>
      <c r="G63" s="176">
        <v>38</v>
      </c>
      <c r="H63" s="176">
        <v>31</v>
      </c>
      <c r="I63" s="176">
        <v>32</v>
      </c>
      <c r="J63" s="176">
        <v>25</v>
      </c>
      <c r="K63" s="69"/>
      <c r="L63" s="176">
        <f t="shared" si="1"/>
        <v>-18</v>
      </c>
      <c r="M63" s="176">
        <f t="shared" si="1"/>
        <v>-7</v>
      </c>
      <c r="N63" s="176">
        <f t="shared" si="1"/>
        <v>1</v>
      </c>
      <c r="O63" s="176">
        <f t="shared" si="1"/>
        <v>-7</v>
      </c>
      <c r="P63" s="69"/>
      <c r="Q63" s="177">
        <f t="shared" si="2"/>
        <v>-0.32142857142857145</v>
      </c>
      <c r="R63" s="177">
        <f t="shared" si="2"/>
        <v>-0.18421052631578946</v>
      </c>
      <c r="S63" s="177">
        <f t="shared" si="2"/>
        <v>3.2258064516129031E-2</v>
      </c>
      <c r="T63" s="177">
        <f t="shared" si="2"/>
        <v>-0.21875</v>
      </c>
    </row>
    <row r="64" spans="1:20" ht="12.75" x14ac:dyDescent="0.2">
      <c r="A64" s="570"/>
      <c r="B64" s="570"/>
      <c r="C64" s="595"/>
      <c r="D64" s="514"/>
      <c r="E64" s="239" t="s">
        <v>135</v>
      </c>
      <c r="F64" s="176">
        <v>1070</v>
      </c>
      <c r="G64" s="176">
        <v>1002</v>
      </c>
      <c r="H64" s="176">
        <v>1045</v>
      </c>
      <c r="I64" s="176">
        <v>1131</v>
      </c>
      <c r="J64" s="176">
        <v>1131</v>
      </c>
      <c r="K64" s="69"/>
      <c r="L64" s="176">
        <f t="shared" si="1"/>
        <v>-68</v>
      </c>
      <c r="M64" s="176">
        <f t="shared" si="1"/>
        <v>43</v>
      </c>
      <c r="N64" s="176">
        <f t="shared" si="1"/>
        <v>86</v>
      </c>
      <c r="O64" s="176">
        <f t="shared" si="1"/>
        <v>0</v>
      </c>
      <c r="P64" s="69"/>
      <c r="Q64" s="177">
        <f t="shared" si="2"/>
        <v>-6.3551401869158877E-2</v>
      </c>
      <c r="R64" s="177">
        <f t="shared" si="2"/>
        <v>4.291417165668663E-2</v>
      </c>
      <c r="S64" s="177">
        <f t="shared" si="2"/>
        <v>8.2296650717703354E-2</v>
      </c>
      <c r="T64" s="177">
        <f t="shared" si="2"/>
        <v>0</v>
      </c>
    </row>
    <row r="65" spans="1:20" ht="12.75" x14ac:dyDescent="0.2">
      <c r="A65" s="570"/>
      <c r="B65" s="570"/>
      <c r="C65" s="514"/>
      <c r="D65" s="514"/>
      <c r="E65" s="239" t="s">
        <v>160</v>
      </c>
      <c r="F65" s="176">
        <v>352</v>
      </c>
      <c r="G65" s="176">
        <v>328</v>
      </c>
      <c r="H65" s="176">
        <v>325</v>
      </c>
      <c r="I65" s="176">
        <v>344</v>
      </c>
      <c r="J65" s="176">
        <v>369</v>
      </c>
      <c r="K65" s="69"/>
      <c r="L65" s="176">
        <f t="shared" si="1"/>
        <v>-24</v>
      </c>
      <c r="M65" s="176">
        <f t="shared" si="1"/>
        <v>-3</v>
      </c>
      <c r="N65" s="176">
        <f t="shared" si="1"/>
        <v>19</v>
      </c>
      <c r="O65" s="176">
        <f t="shared" si="1"/>
        <v>25</v>
      </c>
      <c r="P65" s="69"/>
      <c r="Q65" s="177">
        <f t="shared" si="2"/>
        <v>-6.8181818181818177E-2</v>
      </c>
      <c r="R65" s="177">
        <f t="shared" si="2"/>
        <v>-9.1463414634146336E-3</v>
      </c>
      <c r="S65" s="177">
        <f t="shared" si="2"/>
        <v>5.8461538461538461E-2</v>
      </c>
      <c r="T65" s="177">
        <f t="shared" si="2"/>
        <v>7.2674418604651167E-2</v>
      </c>
    </row>
    <row r="66" spans="1:20" ht="12.75" x14ac:dyDescent="0.2">
      <c r="A66" s="570"/>
      <c r="B66" s="570"/>
      <c r="C66" s="514"/>
      <c r="D66" s="514"/>
      <c r="E66" s="239" t="s">
        <v>136</v>
      </c>
      <c r="F66" s="176">
        <v>3450</v>
      </c>
      <c r="G66" s="176">
        <v>3125</v>
      </c>
      <c r="H66" s="176">
        <v>3124</v>
      </c>
      <c r="I66" s="176">
        <v>3244</v>
      </c>
      <c r="J66" s="176">
        <v>3478</v>
      </c>
      <c r="K66" s="69"/>
      <c r="L66" s="176">
        <f t="shared" si="1"/>
        <v>-325</v>
      </c>
      <c r="M66" s="176">
        <f t="shared" si="1"/>
        <v>-1</v>
      </c>
      <c r="N66" s="176">
        <f t="shared" si="1"/>
        <v>120</v>
      </c>
      <c r="O66" s="176">
        <f t="shared" si="1"/>
        <v>234</v>
      </c>
      <c r="P66" s="69"/>
      <c r="Q66" s="177">
        <f t="shared" si="2"/>
        <v>-9.420289855072464E-2</v>
      </c>
      <c r="R66" s="177">
        <f t="shared" si="2"/>
        <v>-3.2000000000000003E-4</v>
      </c>
      <c r="S66" s="177">
        <f t="shared" si="2"/>
        <v>3.8412291933418691E-2</v>
      </c>
      <c r="T66" s="177">
        <f t="shared" si="2"/>
        <v>7.2133168927250302E-2</v>
      </c>
    </row>
    <row r="67" spans="1:20" ht="12.75" x14ac:dyDescent="0.2">
      <c r="A67" s="570"/>
      <c r="B67" s="570"/>
      <c r="C67" s="514"/>
      <c r="D67" s="514"/>
      <c r="E67" s="239" t="s">
        <v>159</v>
      </c>
      <c r="F67" s="176">
        <v>63</v>
      </c>
      <c r="G67" s="176">
        <v>56</v>
      </c>
      <c r="H67" s="176">
        <v>46</v>
      </c>
      <c r="I67" s="176">
        <v>58</v>
      </c>
      <c r="J67" s="176">
        <v>62</v>
      </c>
      <c r="K67" s="69"/>
      <c r="L67" s="176">
        <f t="shared" si="1"/>
        <v>-7</v>
      </c>
      <c r="M67" s="176">
        <f t="shared" si="1"/>
        <v>-10</v>
      </c>
      <c r="N67" s="176">
        <f t="shared" si="1"/>
        <v>12</v>
      </c>
      <c r="O67" s="176">
        <f t="shared" si="1"/>
        <v>4</v>
      </c>
      <c r="P67" s="69"/>
      <c r="Q67" s="177">
        <f t="shared" si="2"/>
        <v>-0.1111111111111111</v>
      </c>
      <c r="R67" s="177">
        <f t="shared" si="2"/>
        <v>-0.17857142857142858</v>
      </c>
      <c r="S67" s="177">
        <f t="shared" si="2"/>
        <v>0.2608695652173913</v>
      </c>
      <c r="T67" s="177">
        <f t="shared" si="2"/>
        <v>6.8965517241379309E-2</v>
      </c>
    </row>
    <row r="68" spans="1:20" ht="12.75" x14ac:dyDescent="0.2">
      <c r="A68" s="570"/>
      <c r="B68" s="570" t="s">
        <v>580</v>
      </c>
      <c r="C68" s="514"/>
      <c r="D68" s="514"/>
      <c r="E68" s="239"/>
      <c r="F68" s="176">
        <v>13299</v>
      </c>
      <c r="G68" s="176">
        <v>13029</v>
      </c>
      <c r="H68" s="176">
        <v>13165</v>
      </c>
      <c r="I68" s="176">
        <v>13583</v>
      </c>
      <c r="J68" s="176">
        <v>14296</v>
      </c>
      <c r="K68" s="69"/>
      <c r="L68" s="176">
        <f t="shared" si="1"/>
        <v>-270</v>
      </c>
      <c r="M68" s="176">
        <f t="shared" si="1"/>
        <v>136</v>
      </c>
      <c r="N68" s="176">
        <f t="shared" si="1"/>
        <v>418</v>
      </c>
      <c r="O68" s="176">
        <f t="shared" si="1"/>
        <v>713</v>
      </c>
      <c r="P68" s="69"/>
      <c r="Q68" s="177">
        <f t="shared" si="2"/>
        <v>-2.0302278366794498E-2</v>
      </c>
      <c r="R68" s="177">
        <f t="shared" si="2"/>
        <v>1.0438253127638346E-2</v>
      </c>
      <c r="S68" s="177">
        <f t="shared" si="2"/>
        <v>3.1750854538549186E-2</v>
      </c>
      <c r="T68" s="177">
        <f t="shared" si="2"/>
        <v>5.249208569535449E-2</v>
      </c>
    </row>
    <row r="69" spans="1:20" ht="12.75" x14ac:dyDescent="0.2">
      <c r="A69" s="570"/>
      <c r="B69" s="570" t="s">
        <v>6</v>
      </c>
      <c r="C69" s="514">
        <v>1</v>
      </c>
      <c r="D69" s="514">
        <v>2</v>
      </c>
      <c r="E69" s="239" t="s">
        <v>581</v>
      </c>
      <c r="F69" s="176"/>
      <c r="G69" s="176"/>
      <c r="H69" s="176"/>
      <c r="I69" s="176"/>
      <c r="J69" s="176">
        <v>642</v>
      </c>
      <c r="K69" s="69"/>
      <c r="L69" s="176">
        <f t="shared" si="1"/>
        <v>0</v>
      </c>
      <c r="M69" s="176">
        <f t="shared" si="1"/>
        <v>0</v>
      </c>
      <c r="N69" s="176">
        <f t="shared" si="1"/>
        <v>0</v>
      </c>
      <c r="O69" s="176">
        <f t="shared" si="1"/>
        <v>642</v>
      </c>
      <c r="P69" s="69"/>
      <c r="Q69" s="177" t="e">
        <f t="shared" si="2"/>
        <v>#DIV/0!</v>
      </c>
      <c r="R69" s="177" t="e">
        <f t="shared" si="2"/>
        <v>#DIV/0!</v>
      </c>
      <c r="S69" s="177" t="e">
        <f t="shared" si="2"/>
        <v>#DIV/0!</v>
      </c>
      <c r="T69" s="177" t="e">
        <f t="shared" si="2"/>
        <v>#DIV/0!</v>
      </c>
    </row>
    <row r="70" spans="1:20" ht="25.5" x14ac:dyDescent="0.2">
      <c r="A70" s="570"/>
      <c r="B70" s="570"/>
      <c r="C70" s="514"/>
      <c r="D70" s="514"/>
      <c r="E70" s="239" t="s">
        <v>208</v>
      </c>
      <c r="F70" s="176"/>
      <c r="G70" s="176"/>
      <c r="H70" s="176"/>
      <c r="I70" s="176">
        <v>4</v>
      </c>
      <c r="J70" s="176"/>
      <c r="K70" s="69"/>
      <c r="L70" s="176">
        <f t="shared" si="1"/>
        <v>0</v>
      </c>
      <c r="M70" s="176">
        <f t="shared" si="1"/>
        <v>0</v>
      </c>
      <c r="N70" s="176">
        <f t="shared" si="1"/>
        <v>4</v>
      </c>
      <c r="O70" s="176">
        <f t="shared" si="1"/>
        <v>-4</v>
      </c>
      <c r="P70" s="69"/>
      <c r="Q70" s="177" t="e">
        <f t="shared" si="2"/>
        <v>#DIV/0!</v>
      </c>
      <c r="R70" s="177" t="e">
        <f t="shared" si="2"/>
        <v>#DIV/0!</v>
      </c>
      <c r="S70" s="177" t="e">
        <f t="shared" si="2"/>
        <v>#DIV/0!</v>
      </c>
      <c r="T70" s="177">
        <f t="shared" si="2"/>
        <v>-1</v>
      </c>
    </row>
    <row r="71" spans="1:20" ht="25.5" x14ac:dyDescent="0.2">
      <c r="A71" s="570"/>
      <c r="B71" s="570"/>
      <c r="C71" s="514"/>
      <c r="D71" s="514"/>
      <c r="E71" s="239" t="s">
        <v>582</v>
      </c>
      <c r="F71" s="176"/>
      <c r="G71" s="176"/>
      <c r="H71" s="176"/>
      <c r="I71" s="176"/>
      <c r="J71" s="176">
        <v>1</v>
      </c>
      <c r="K71" s="69"/>
      <c r="L71" s="176">
        <f t="shared" si="1"/>
        <v>0</v>
      </c>
      <c r="M71" s="176">
        <f t="shared" si="1"/>
        <v>0</v>
      </c>
      <c r="N71" s="176">
        <f t="shared" si="1"/>
        <v>0</v>
      </c>
      <c r="O71" s="176">
        <f t="shared" ref="O71:O134" si="3">J71-I71</f>
        <v>1</v>
      </c>
      <c r="P71" s="69"/>
      <c r="Q71" s="177" t="e">
        <f t="shared" si="2"/>
        <v>#DIV/0!</v>
      </c>
      <c r="R71" s="177" t="e">
        <f t="shared" si="2"/>
        <v>#DIV/0!</v>
      </c>
      <c r="S71" s="177" t="e">
        <f t="shared" si="2"/>
        <v>#DIV/0!</v>
      </c>
      <c r="T71" s="177" t="e">
        <f t="shared" si="2"/>
        <v>#DIV/0!</v>
      </c>
    </row>
    <row r="72" spans="1:20" ht="12.75" x14ac:dyDescent="0.2">
      <c r="A72" s="570"/>
      <c r="B72" s="593"/>
      <c r="C72" s="594"/>
      <c r="D72" s="594"/>
      <c r="E72" s="594" t="s">
        <v>583</v>
      </c>
      <c r="F72" s="241"/>
      <c r="G72" s="241"/>
      <c r="H72" s="241"/>
      <c r="I72" s="241"/>
      <c r="J72" s="241">
        <v>239</v>
      </c>
      <c r="K72" s="69"/>
      <c r="L72" s="241">
        <f t="shared" ref="L72:O135" si="4">G72-F72</f>
        <v>0</v>
      </c>
      <c r="M72" s="241">
        <f t="shared" si="4"/>
        <v>0</v>
      </c>
      <c r="N72" s="241">
        <f t="shared" si="4"/>
        <v>0</v>
      </c>
      <c r="O72" s="241">
        <f t="shared" si="3"/>
        <v>239</v>
      </c>
      <c r="P72" s="69"/>
      <c r="Q72" s="242" t="e">
        <f t="shared" si="2"/>
        <v>#DIV/0!</v>
      </c>
      <c r="R72" s="242" t="e">
        <f t="shared" si="2"/>
        <v>#DIV/0!</v>
      </c>
      <c r="S72" s="242" t="e">
        <f t="shared" si="2"/>
        <v>#DIV/0!</v>
      </c>
      <c r="T72" s="242" t="e">
        <f t="shared" si="2"/>
        <v>#DIV/0!</v>
      </c>
    </row>
    <row r="73" spans="1:20" ht="12.75" x14ac:dyDescent="0.2">
      <c r="A73" s="570"/>
      <c r="B73" s="595"/>
      <c r="C73" s="595"/>
      <c r="D73" s="595"/>
      <c r="E73" s="239" t="s">
        <v>28</v>
      </c>
      <c r="F73" s="176">
        <v>900</v>
      </c>
      <c r="G73" s="176">
        <v>787</v>
      </c>
      <c r="H73" s="176">
        <v>765</v>
      </c>
      <c r="I73" s="176">
        <v>751</v>
      </c>
      <c r="J73" s="176">
        <v>730</v>
      </c>
      <c r="K73" s="69"/>
      <c r="L73" s="176">
        <f t="shared" si="4"/>
        <v>-113</v>
      </c>
      <c r="M73" s="176">
        <f t="shared" si="4"/>
        <v>-22</v>
      </c>
      <c r="N73" s="176">
        <f t="shared" si="4"/>
        <v>-14</v>
      </c>
      <c r="O73" s="176">
        <f t="shared" si="3"/>
        <v>-21</v>
      </c>
      <c r="P73" s="69"/>
      <c r="Q73" s="177">
        <f t="shared" si="2"/>
        <v>-0.12555555555555556</v>
      </c>
      <c r="R73" s="177">
        <f t="shared" si="2"/>
        <v>-2.795425667090216E-2</v>
      </c>
      <c r="S73" s="177">
        <f t="shared" si="2"/>
        <v>-1.8300653594771243E-2</v>
      </c>
      <c r="T73" s="177">
        <f t="shared" si="2"/>
        <v>-2.7962716378162451E-2</v>
      </c>
    </row>
    <row r="74" spans="1:20" ht="12.75" x14ac:dyDescent="0.2">
      <c r="A74" s="570"/>
      <c r="B74" s="570"/>
      <c r="C74" s="514"/>
      <c r="D74" s="514"/>
      <c r="E74" s="239" t="s">
        <v>60</v>
      </c>
      <c r="F74" s="176">
        <v>2085</v>
      </c>
      <c r="G74" s="176">
        <v>1985</v>
      </c>
      <c r="H74" s="176">
        <v>1996</v>
      </c>
      <c r="I74" s="176">
        <v>1994</v>
      </c>
      <c r="J74" s="176">
        <v>1944</v>
      </c>
      <c r="K74" s="69"/>
      <c r="L74" s="176">
        <f t="shared" si="4"/>
        <v>-100</v>
      </c>
      <c r="M74" s="176">
        <f t="shared" si="4"/>
        <v>11</v>
      </c>
      <c r="N74" s="176">
        <f t="shared" si="4"/>
        <v>-2</v>
      </c>
      <c r="O74" s="176">
        <f t="shared" si="3"/>
        <v>-50</v>
      </c>
      <c r="P74" s="69"/>
      <c r="Q74" s="177">
        <f t="shared" si="2"/>
        <v>-4.7961630695443645E-2</v>
      </c>
      <c r="R74" s="177">
        <f t="shared" si="2"/>
        <v>5.5415617128463475E-3</v>
      </c>
      <c r="S74" s="177">
        <f t="shared" si="2"/>
        <v>-1.002004008016032E-3</v>
      </c>
      <c r="T74" s="177">
        <f t="shared" si="2"/>
        <v>-2.5075225677031094E-2</v>
      </c>
    </row>
    <row r="75" spans="1:20" ht="12.75" x14ac:dyDescent="0.2">
      <c r="A75" s="570"/>
      <c r="B75" s="570"/>
      <c r="C75" s="514"/>
      <c r="D75" s="514"/>
      <c r="E75" s="239" t="s">
        <v>209</v>
      </c>
      <c r="F75" s="176"/>
      <c r="G75" s="176">
        <v>13</v>
      </c>
      <c r="H75" s="176">
        <v>13</v>
      </c>
      <c r="I75" s="176">
        <v>8</v>
      </c>
      <c r="J75" s="176">
        <v>7</v>
      </c>
      <c r="K75" s="69"/>
      <c r="L75" s="176">
        <f t="shared" si="4"/>
        <v>13</v>
      </c>
      <c r="M75" s="176">
        <f t="shared" si="4"/>
        <v>0</v>
      </c>
      <c r="N75" s="176">
        <f t="shared" si="4"/>
        <v>-5</v>
      </c>
      <c r="O75" s="176">
        <f t="shared" si="3"/>
        <v>-1</v>
      </c>
      <c r="P75" s="69"/>
      <c r="Q75" s="177" t="e">
        <f t="shared" si="2"/>
        <v>#DIV/0!</v>
      </c>
      <c r="R75" s="177">
        <f t="shared" si="2"/>
        <v>0</v>
      </c>
      <c r="S75" s="177">
        <f t="shared" si="2"/>
        <v>-0.38461538461538464</v>
      </c>
      <c r="T75" s="177">
        <f t="shared" si="2"/>
        <v>-0.125</v>
      </c>
    </row>
    <row r="76" spans="1:20" ht="12.75" x14ac:dyDescent="0.2">
      <c r="A76" s="570"/>
      <c r="B76" s="570"/>
      <c r="C76" s="514"/>
      <c r="D76" s="514"/>
      <c r="E76" s="239" t="s">
        <v>65</v>
      </c>
      <c r="F76" s="176">
        <v>259</v>
      </c>
      <c r="G76" s="176">
        <v>246</v>
      </c>
      <c r="H76" s="176">
        <v>206</v>
      </c>
      <c r="I76" s="176">
        <v>210</v>
      </c>
      <c r="J76" s="176"/>
      <c r="K76" s="69"/>
      <c r="L76" s="176">
        <f t="shared" si="4"/>
        <v>-13</v>
      </c>
      <c r="M76" s="176">
        <f t="shared" si="4"/>
        <v>-40</v>
      </c>
      <c r="N76" s="176">
        <f t="shared" si="4"/>
        <v>4</v>
      </c>
      <c r="O76" s="176">
        <f t="shared" si="3"/>
        <v>-210</v>
      </c>
      <c r="P76" s="69"/>
      <c r="Q76" s="177">
        <f t="shared" si="2"/>
        <v>-5.019305019305019E-2</v>
      </c>
      <c r="R76" s="177">
        <f t="shared" si="2"/>
        <v>-0.16260162601626016</v>
      </c>
      <c r="S76" s="177">
        <f t="shared" si="2"/>
        <v>1.9417475728155338E-2</v>
      </c>
      <c r="T76" s="177">
        <f t="shared" si="2"/>
        <v>-1</v>
      </c>
    </row>
    <row r="77" spans="1:20" ht="12.75" x14ac:dyDescent="0.2">
      <c r="A77" s="570"/>
      <c r="B77" s="570"/>
      <c r="C77" s="514"/>
      <c r="D77" s="514"/>
      <c r="E77" s="239" t="s">
        <v>92</v>
      </c>
      <c r="F77" s="176">
        <v>1177</v>
      </c>
      <c r="G77" s="176">
        <v>1161</v>
      </c>
      <c r="H77" s="176">
        <v>1108</v>
      </c>
      <c r="I77" s="176">
        <v>1083</v>
      </c>
      <c r="J77" s="176">
        <v>1135</v>
      </c>
      <c r="K77" s="69"/>
      <c r="L77" s="176">
        <f t="shared" si="4"/>
        <v>-16</v>
      </c>
      <c r="M77" s="176">
        <f t="shared" si="4"/>
        <v>-53</v>
      </c>
      <c r="N77" s="176">
        <f t="shared" si="4"/>
        <v>-25</v>
      </c>
      <c r="O77" s="176">
        <f t="shared" si="3"/>
        <v>52</v>
      </c>
      <c r="P77" s="69"/>
      <c r="Q77" s="177">
        <f t="shared" si="2"/>
        <v>-1.3593882752761258E-2</v>
      </c>
      <c r="R77" s="177">
        <f t="shared" si="2"/>
        <v>-4.5650301464254951E-2</v>
      </c>
      <c r="S77" s="177">
        <f t="shared" si="2"/>
        <v>-2.2563176895306861E-2</v>
      </c>
      <c r="T77" s="177">
        <f t="shared" si="2"/>
        <v>4.8014773776546629E-2</v>
      </c>
    </row>
    <row r="78" spans="1:20" ht="12.75" x14ac:dyDescent="0.2">
      <c r="A78" s="570"/>
      <c r="B78" s="570"/>
      <c r="C78" s="514"/>
      <c r="D78" s="514"/>
      <c r="E78" s="239" t="s">
        <v>73</v>
      </c>
      <c r="F78" s="176">
        <v>623</v>
      </c>
      <c r="G78" s="176">
        <v>603</v>
      </c>
      <c r="H78" s="176">
        <v>575</v>
      </c>
      <c r="I78" s="176">
        <v>608</v>
      </c>
      <c r="J78" s="176"/>
      <c r="K78" s="69"/>
      <c r="L78" s="176">
        <f t="shared" si="4"/>
        <v>-20</v>
      </c>
      <c r="M78" s="176">
        <f t="shared" si="4"/>
        <v>-28</v>
      </c>
      <c r="N78" s="176">
        <f t="shared" si="4"/>
        <v>33</v>
      </c>
      <c r="O78" s="176">
        <f t="shared" si="3"/>
        <v>-608</v>
      </c>
      <c r="P78" s="69"/>
      <c r="Q78" s="177">
        <f t="shared" si="2"/>
        <v>-3.2102728731942212E-2</v>
      </c>
      <c r="R78" s="177">
        <f t="shared" si="2"/>
        <v>-4.6434494195688222E-2</v>
      </c>
      <c r="S78" s="177">
        <f t="shared" si="2"/>
        <v>5.7391304347826085E-2</v>
      </c>
      <c r="T78" s="177">
        <f t="shared" si="2"/>
        <v>-1</v>
      </c>
    </row>
    <row r="79" spans="1:20" ht="12.75" x14ac:dyDescent="0.2">
      <c r="A79" s="570"/>
      <c r="B79" s="570"/>
      <c r="C79" s="514"/>
      <c r="D79" s="514"/>
      <c r="E79" s="239" t="s">
        <v>161</v>
      </c>
      <c r="F79" s="176">
        <v>4340</v>
      </c>
      <c r="G79" s="176">
        <v>4159</v>
      </c>
      <c r="H79" s="176">
        <v>4312</v>
      </c>
      <c r="I79" s="176">
        <v>4364</v>
      </c>
      <c r="J79" s="176">
        <v>4334</v>
      </c>
      <c r="K79" s="69"/>
      <c r="L79" s="176">
        <f t="shared" si="4"/>
        <v>-181</v>
      </c>
      <c r="M79" s="176">
        <f t="shared" si="4"/>
        <v>153</v>
      </c>
      <c r="N79" s="176">
        <f t="shared" si="4"/>
        <v>52</v>
      </c>
      <c r="O79" s="176">
        <f t="shared" si="3"/>
        <v>-30</v>
      </c>
      <c r="P79" s="69"/>
      <c r="Q79" s="177">
        <f t="shared" si="2"/>
        <v>-4.1705069124423962E-2</v>
      </c>
      <c r="R79" s="177">
        <f t="shared" si="2"/>
        <v>3.6787689348401056E-2</v>
      </c>
      <c r="S79" s="177">
        <f t="shared" si="2"/>
        <v>1.2059369202226345E-2</v>
      </c>
      <c r="T79" s="177">
        <f t="shared" si="2"/>
        <v>-6.8744271310724105E-3</v>
      </c>
    </row>
    <row r="80" spans="1:20" ht="12.75" x14ac:dyDescent="0.2">
      <c r="A80" s="570"/>
      <c r="B80" s="570"/>
      <c r="C80" s="514"/>
      <c r="D80" s="514"/>
      <c r="E80" s="239" t="s">
        <v>162</v>
      </c>
      <c r="F80" s="176">
        <v>352</v>
      </c>
      <c r="G80" s="176">
        <v>313</v>
      </c>
      <c r="H80" s="176">
        <v>295</v>
      </c>
      <c r="I80" s="176">
        <v>263</v>
      </c>
      <c r="J80" s="176">
        <v>279</v>
      </c>
      <c r="K80" s="69"/>
      <c r="L80" s="176">
        <f t="shared" si="4"/>
        <v>-39</v>
      </c>
      <c r="M80" s="176">
        <f t="shared" si="4"/>
        <v>-18</v>
      </c>
      <c r="N80" s="176">
        <f t="shared" si="4"/>
        <v>-32</v>
      </c>
      <c r="O80" s="176">
        <f t="shared" si="3"/>
        <v>16</v>
      </c>
      <c r="P80" s="69"/>
      <c r="Q80" s="177">
        <f t="shared" si="2"/>
        <v>-0.11079545454545454</v>
      </c>
      <c r="R80" s="177">
        <f t="shared" si="2"/>
        <v>-5.7507987220447282E-2</v>
      </c>
      <c r="S80" s="177">
        <f t="shared" si="2"/>
        <v>-0.10847457627118644</v>
      </c>
      <c r="T80" s="177">
        <f t="shared" si="2"/>
        <v>6.0836501901140684E-2</v>
      </c>
    </row>
    <row r="81" spans="1:20" ht="12.75" x14ac:dyDescent="0.2">
      <c r="A81" s="570"/>
      <c r="B81" s="570"/>
      <c r="C81" s="514"/>
      <c r="D81" s="514"/>
      <c r="E81" s="239" t="s">
        <v>210</v>
      </c>
      <c r="F81" s="176"/>
      <c r="G81" s="176"/>
      <c r="H81" s="176"/>
      <c r="I81" s="176">
        <v>146</v>
      </c>
      <c r="J81" s="176">
        <v>153</v>
      </c>
      <c r="K81" s="69"/>
      <c r="L81" s="176">
        <f t="shared" si="4"/>
        <v>0</v>
      </c>
      <c r="M81" s="176">
        <f t="shared" si="4"/>
        <v>0</v>
      </c>
      <c r="N81" s="176">
        <f t="shared" si="4"/>
        <v>146</v>
      </c>
      <c r="O81" s="176">
        <f t="shared" si="3"/>
        <v>7</v>
      </c>
      <c r="P81" s="69"/>
      <c r="Q81" s="177" t="e">
        <f t="shared" si="2"/>
        <v>#DIV/0!</v>
      </c>
      <c r="R81" s="177" t="e">
        <f t="shared" si="2"/>
        <v>#DIV/0!</v>
      </c>
      <c r="S81" s="177" t="e">
        <f t="shared" si="2"/>
        <v>#DIV/0!</v>
      </c>
      <c r="T81" s="177">
        <f t="shared" si="2"/>
        <v>4.7945205479452052E-2</v>
      </c>
    </row>
    <row r="82" spans="1:20" ht="12.75" x14ac:dyDescent="0.2">
      <c r="A82" s="570"/>
      <c r="B82" s="570"/>
      <c r="C82" s="514"/>
      <c r="D82" s="514"/>
      <c r="E82" s="239" t="s">
        <v>180</v>
      </c>
      <c r="F82" s="176">
        <v>718</v>
      </c>
      <c r="G82" s="176">
        <v>657</v>
      </c>
      <c r="H82" s="176">
        <v>678</v>
      </c>
      <c r="I82" s="176">
        <v>674</v>
      </c>
      <c r="J82" s="176">
        <v>563</v>
      </c>
      <c r="K82" s="69"/>
      <c r="L82" s="176">
        <f t="shared" si="4"/>
        <v>-61</v>
      </c>
      <c r="M82" s="176">
        <f t="shared" si="4"/>
        <v>21</v>
      </c>
      <c r="N82" s="176">
        <f t="shared" si="4"/>
        <v>-4</v>
      </c>
      <c r="O82" s="176">
        <f t="shared" si="3"/>
        <v>-111</v>
      </c>
      <c r="P82" s="69"/>
      <c r="Q82" s="177">
        <f t="shared" si="2"/>
        <v>-8.495821727019498E-2</v>
      </c>
      <c r="R82" s="177">
        <f t="shared" si="2"/>
        <v>3.1963470319634701E-2</v>
      </c>
      <c r="S82" s="177">
        <f t="shared" si="2"/>
        <v>-5.8997050147492625E-3</v>
      </c>
      <c r="T82" s="177">
        <f t="shared" si="2"/>
        <v>-0.16468842729970326</v>
      </c>
    </row>
    <row r="83" spans="1:20" ht="12.75" x14ac:dyDescent="0.2">
      <c r="A83" s="570"/>
      <c r="B83" s="570"/>
      <c r="C83" s="514"/>
      <c r="D83" s="514"/>
      <c r="E83" s="239" t="s">
        <v>69</v>
      </c>
      <c r="F83" s="176">
        <v>3</v>
      </c>
      <c r="G83" s="176">
        <v>5</v>
      </c>
      <c r="H83" s="176">
        <v>1</v>
      </c>
      <c r="I83" s="176">
        <v>4</v>
      </c>
      <c r="J83" s="176">
        <v>2</v>
      </c>
      <c r="K83" s="69"/>
      <c r="L83" s="176">
        <f t="shared" si="4"/>
        <v>2</v>
      </c>
      <c r="M83" s="176">
        <f t="shared" si="4"/>
        <v>-4</v>
      </c>
      <c r="N83" s="176">
        <f t="shared" si="4"/>
        <v>3</v>
      </c>
      <c r="O83" s="176">
        <f t="shared" si="3"/>
        <v>-2</v>
      </c>
      <c r="P83" s="69"/>
      <c r="Q83" s="177">
        <f t="shared" si="2"/>
        <v>0.66666666666666663</v>
      </c>
      <c r="R83" s="177">
        <f t="shared" si="2"/>
        <v>-0.8</v>
      </c>
      <c r="S83" s="177">
        <f t="shared" si="2"/>
        <v>3</v>
      </c>
      <c r="T83" s="177">
        <f t="shared" si="2"/>
        <v>-0.5</v>
      </c>
    </row>
    <row r="84" spans="1:20" ht="12.75" x14ac:dyDescent="0.2">
      <c r="A84" s="570"/>
      <c r="B84" s="570"/>
      <c r="C84" s="514"/>
      <c r="D84" s="514"/>
      <c r="E84" s="239" t="s">
        <v>78</v>
      </c>
      <c r="F84" s="176">
        <v>413</v>
      </c>
      <c r="G84" s="176">
        <v>448</v>
      </c>
      <c r="H84" s="176">
        <v>398</v>
      </c>
      <c r="I84" s="176">
        <v>380</v>
      </c>
      <c r="J84" s="176">
        <v>380</v>
      </c>
      <c r="K84" s="69"/>
      <c r="L84" s="176">
        <f t="shared" si="4"/>
        <v>35</v>
      </c>
      <c r="M84" s="176">
        <f t="shared" si="4"/>
        <v>-50</v>
      </c>
      <c r="N84" s="176">
        <f t="shared" si="4"/>
        <v>-18</v>
      </c>
      <c r="O84" s="176">
        <f t="shared" si="3"/>
        <v>0</v>
      </c>
      <c r="P84" s="69"/>
      <c r="Q84" s="177">
        <f t="shared" si="2"/>
        <v>8.4745762711864403E-2</v>
      </c>
      <c r="R84" s="177">
        <f t="shared" si="2"/>
        <v>-0.11160714285714286</v>
      </c>
      <c r="S84" s="177">
        <f t="shared" si="2"/>
        <v>-4.5226130653266333E-2</v>
      </c>
      <c r="T84" s="177">
        <f t="shared" si="2"/>
        <v>0</v>
      </c>
    </row>
    <row r="85" spans="1:20" ht="12.75" x14ac:dyDescent="0.2">
      <c r="A85" s="570"/>
      <c r="B85" s="570"/>
      <c r="C85" s="514"/>
      <c r="D85" s="514"/>
      <c r="E85" s="239" t="s">
        <v>111</v>
      </c>
      <c r="F85" s="176">
        <v>10</v>
      </c>
      <c r="G85" s="176"/>
      <c r="H85" s="176"/>
      <c r="I85" s="176"/>
      <c r="J85" s="176"/>
      <c r="K85" s="69"/>
      <c r="L85" s="176">
        <f t="shared" si="4"/>
        <v>-10</v>
      </c>
      <c r="M85" s="176">
        <f t="shared" si="4"/>
        <v>0</v>
      </c>
      <c r="N85" s="176">
        <f t="shared" si="4"/>
        <v>0</v>
      </c>
      <c r="O85" s="176">
        <f t="shared" si="3"/>
        <v>0</v>
      </c>
      <c r="P85" s="69"/>
      <c r="Q85" s="177">
        <f t="shared" si="2"/>
        <v>-1</v>
      </c>
      <c r="R85" s="177" t="e">
        <f t="shared" si="2"/>
        <v>#DIV/0!</v>
      </c>
      <c r="S85" s="177" t="e">
        <f t="shared" si="2"/>
        <v>#DIV/0!</v>
      </c>
      <c r="T85" s="177" t="e">
        <f t="shared" si="2"/>
        <v>#DIV/0!</v>
      </c>
    </row>
    <row r="86" spans="1:20" ht="12.75" x14ac:dyDescent="0.2">
      <c r="A86" s="570"/>
      <c r="B86" s="570"/>
      <c r="C86" s="514"/>
      <c r="D86" s="514"/>
      <c r="E86" s="239" t="s">
        <v>16</v>
      </c>
      <c r="F86" s="176">
        <v>1336</v>
      </c>
      <c r="G86" s="176">
        <v>1383</v>
      </c>
      <c r="H86" s="176">
        <v>1307</v>
      </c>
      <c r="I86" s="176">
        <v>1271</v>
      </c>
      <c r="J86" s="176">
        <v>1285</v>
      </c>
      <c r="K86" s="69"/>
      <c r="L86" s="176">
        <f t="shared" si="4"/>
        <v>47</v>
      </c>
      <c r="M86" s="176">
        <f t="shared" si="4"/>
        <v>-76</v>
      </c>
      <c r="N86" s="176">
        <f t="shared" si="4"/>
        <v>-36</v>
      </c>
      <c r="O86" s="176">
        <f t="shared" si="3"/>
        <v>14</v>
      </c>
      <c r="P86" s="69"/>
      <c r="Q86" s="177">
        <f t="shared" si="2"/>
        <v>3.5179640718562874E-2</v>
      </c>
      <c r="R86" s="177">
        <f t="shared" si="2"/>
        <v>-5.4953000723065797E-2</v>
      </c>
      <c r="S86" s="177">
        <f t="shared" si="2"/>
        <v>-2.754399387911247E-2</v>
      </c>
      <c r="T86" s="177">
        <f t="shared" ref="T86:T149" si="5">O86/I86</f>
        <v>1.1014948859166011E-2</v>
      </c>
    </row>
    <row r="87" spans="1:20" ht="12.75" x14ac:dyDescent="0.2">
      <c r="A87" s="570"/>
      <c r="B87" s="570"/>
      <c r="C87" s="514"/>
      <c r="D87" s="514"/>
      <c r="E87" s="239" t="s">
        <v>61</v>
      </c>
      <c r="F87" s="176">
        <v>436</v>
      </c>
      <c r="G87" s="176">
        <v>432</v>
      </c>
      <c r="H87" s="176">
        <v>453</v>
      </c>
      <c r="I87" s="176">
        <v>449</v>
      </c>
      <c r="J87" s="176">
        <v>432</v>
      </c>
      <c r="K87" s="69"/>
      <c r="L87" s="176">
        <f t="shared" si="4"/>
        <v>-4</v>
      </c>
      <c r="M87" s="176">
        <f t="shared" si="4"/>
        <v>21</v>
      </c>
      <c r="N87" s="176">
        <f t="shared" si="4"/>
        <v>-4</v>
      </c>
      <c r="O87" s="176">
        <f t="shared" si="3"/>
        <v>-17</v>
      </c>
      <c r="P87" s="69"/>
      <c r="Q87" s="177">
        <f t="shared" ref="Q87:T150" si="6">L87/F87</f>
        <v>-9.1743119266055051E-3</v>
      </c>
      <c r="R87" s="177">
        <f t="shared" si="6"/>
        <v>4.8611111111111112E-2</v>
      </c>
      <c r="S87" s="177">
        <f t="shared" si="6"/>
        <v>-8.8300220750551876E-3</v>
      </c>
      <c r="T87" s="177">
        <f t="shared" si="5"/>
        <v>-3.7861915367483297E-2</v>
      </c>
    </row>
    <row r="88" spans="1:20" ht="25.5" x14ac:dyDescent="0.2">
      <c r="A88" s="570"/>
      <c r="B88" s="570"/>
      <c r="C88" s="514"/>
      <c r="D88" s="514"/>
      <c r="E88" s="239" t="s">
        <v>43</v>
      </c>
      <c r="F88" s="176">
        <v>89</v>
      </c>
      <c r="G88" s="176">
        <v>82</v>
      </c>
      <c r="H88" s="176">
        <v>62</v>
      </c>
      <c r="I88" s="176">
        <v>71</v>
      </c>
      <c r="J88" s="176">
        <v>67</v>
      </c>
      <c r="K88" s="69"/>
      <c r="L88" s="176">
        <f t="shared" si="4"/>
        <v>-7</v>
      </c>
      <c r="M88" s="176">
        <f t="shared" si="4"/>
        <v>-20</v>
      </c>
      <c r="N88" s="176">
        <f t="shared" si="4"/>
        <v>9</v>
      </c>
      <c r="O88" s="176">
        <f t="shared" si="3"/>
        <v>-4</v>
      </c>
      <c r="P88" s="69"/>
      <c r="Q88" s="177">
        <f t="shared" si="6"/>
        <v>-7.8651685393258425E-2</v>
      </c>
      <c r="R88" s="177">
        <f t="shared" si="6"/>
        <v>-0.24390243902439024</v>
      </c>
      <c r="S88" s="177">
        <f t="shared" si="6"/>
        <v>0.14516129032258066</v>
      </c>
      <c r="T88" s="177">
        <f t="shared" si="5"/>
        <v>-5.6338028169014086E-2</v>
      </c>
    </row>
    <row r="89" spans="1:20" ht="25.5" x14ac:dyDescent="0.2">
      <c r="A89" s="570"/>
      <c r="B89" s="570"/>
      <c r="C89" s="514"/>
      <c r="D89" s="514"/>
      <c r="E89" s="239" t="s">
        <v>47</v>
      </c>
      <c r="F89" s="176">
        <v>3</v>
      </c>
      <c r="G89" s="176">
        <v>3</v>
      </c>
      <c r="H89" s="176">
        <v>5</v>
      </c>
      <c r="I89" s="176">
        <v>4</v>
      </c>
      <c r="J89" s="176">
        <v>5</v>
      </c>
      <c r="K89" s="69"/>
      <c r="L89" s="176">
        <f t="shared" si="4"/>
        <v>0</v>
      </c>
      <c r="M89" s="176">
        <f t="shared" si="4"/>
        <v>2</v>
      </c>
      <c r="N89" s="176">
        <f t="shared" si="4"/>
        <v>-1</v>
      </c>
      <c r="O89" s="176">
        <f t="shared" si="3"/>
        <v>1</v>
      </c>
      <c r="P89" s="69"/>
      <c r="Q89" s="177">
        <f t="shared" si="6"/>
        <v>0</v>
      </c>
      <c r="R89" s="177">
        <f t="shared" si="6"/>
        <v>0.66666666666666663</v>
      </c>
      <c r="S89" s="177">
        <f t="shared" si="6"/>
        <v>-0.2</v>
      </c>
      <c r="T89" s="177">
        <f t="shared" si="5"/>
        <v>0.25</v>
      </c>
    </row>
    <row r="90" spans="1:20" ht="25.5" x14ac:dyDescent="0.2">
      <c r="A90" s="570"/>
      <c r="B90" s="570"/>
      <c r="C90" s="514"/>
      <c r="D90" s="514"/>
      <c r="E90" s="239" t="s">
        <v>211</v>
      </c>
      <c r="F90" s="176">
        <v>104</v>
      </c>
      <c r="G90" s="176">
        <v>103</v>
      </c>
      <c r="H90" s="176">
        <v>97</v>
      </c>
      <c r="I90" s="176">
        <v>120</v>
      </c>
      <c r="J90" s="176">
        <v>108</v>
      </c>
      <c r="K90" s="69"/>
      <c r="L90" s="176">
        <f t="shared" si="4"/>
        <v>-1</v>
      </c>
      <c r="M90" s="176">
        <f t="shared" si="4"/>
        <v>-6</v>
      </c>
      <c r="N90" s="176">
        <f t="shared" si="4"/>
        <v>23</v>
      </c>
      <c r="O90" s="176">
        <f t="shared" si="3"/>
        <v>-12</v>
      </c>
      <c r="P90" s="69"/>
      <c r="Q90" s="177">
        <f t="shared" si="6"/>
        <v>-9.6153846153846159E-3</v>
      </c>
      <c r="R90" s="177">
        <f t="shared" si="6"/>
        <v>-5.8252427184466021E-2</v>
      </c>
      <c r="S90" s="177">
        <f t="shared" si="6"/>
        <v>0.23711340206185566</v>
      </c>
      <c r="T90" s="177">
        <f t="shared" si="5"/>
        <v>-0.1</v>
      </c>
    </row>
    <row r="91" spans="1:20" ht="25.5" x14ac:dyDescent="0.2">
      <c r="A91" s="570"/>
      <c r="B91" s="570"/>
      <c r="C91" s="514"/>
      <c r="D91" s="514"/>
      <c r="E91" s="239" t="s">
        <v>212</v>
      </c>
      <c r="F91" s="176">
        <v>18</v>
      </c>
      <c r="G91" s="176">
        <v>19</v>
      </c>
      <c r="H91" s="176">
        <v>16</v>
      </c>
      <c r="I91" s="176">
        <v>19</v>
      </c>
      <c r="J91" s="176">
        <v>18</v>
      </c>
      <c r="K91" s="69"/>
      <c r="L91" s="176">
        <f t="shared" si="4"/>
        <v>1</v>
      </c>
      <c r="M91" s="176">
        <f t="shared" si="4"/>
        <v>-3</v>
      </c>
      <c r="N91" s="176">
        <f t="shared" si="4"/>
        <v>3</v>
      </c>
      <c r="O91" s="176">
        <f t="shared" si="3"/>
        <v>-1</v>
      </c>
      <c r="P91" s="69"/>
      <c r="Q91" s="177">
        <f t="shared" si="6"/>
        <v>5.5555555555555552E-2</v>
      </c>
      <c r="R91" s="177">
        <f t="shared" si="6"/>
        <v>-0.15789473684210525</v>
      </c>
      <c r="S91" s="177">
        <f t="shared" si="6"/>
        <v>0.1875</v>
      </c>
      <c r="T91" s="177">
        <f t="shared" si="5"/>
        <v>-5.2631578947368418E-2</v>
      </c>
    </row>
    <row r="92" spans="1:20" ht="12.75" x14ac:dyDescent="0.2">
      <c r="A92" s="570"/>
      <c r="B92" s="570"/>
      <c r="C92" s="514"/>
      <c r="D92" s="514"/>
      <c r="E92" s="239" t="s">
        <v>213</v>
      </c>
      <c r="F92" s="176"/>
      <c r="G92" s="176"/>
      <c r="H92" s="176">
        <v>6</v>
      </c>
      <c r="I92" s="176">
        <v>7</v>
      </c>
      <c r="J92" s="176">
        <v>11</v>
      </c>
      <c r="K92" s="69"/>
      <c r="L92" s="176">
        <f t="shared" si="4"/>
        <v>0</v>
      </c>
      <c r="M92" s="176">
        <f t="shared" si="4"/>
        <v>6</v>
      </c>
      <c r="N92" s="176">
        <f t="shared" si="4"/>
        <v>1</v>
      </c>
      <c r="O92" s="176">
        <f t="shared" si="3"/>
        <v>4</v>
      </c>
      <c r="P92" s="69"/>
      <c r="Q92" s="177" t="e">
        <f t="shared" si="6"/>
        <v>#DIV/0!</v>
      </c>
      <c r="R92" s="177" t="e">
        <f t="shared" si="6"/>
        <v>#DIV/0!</v>
      </c>
      <c r="S92" s="177">
        <f t="shared" si="6"/>
        <v>0.16666666666666666</v>
      </c>
      <c r="T92" s="177">
        <f t="shared" si="5"/>
        <v>0.5714285714285714</v>
      </c>
    </row>
    <row r="93" spans="1:20" ht="12.75" x14ac:dyDescent="0.2">
      <c r="A93" s="570"/>
      <c r="B93" s="570"/>
      <c r="C93" s="514"/>
      <c r="D93" s="514"/>
      <c r="E93" s="239" t="s">
        <v>214</v>
      </c>
      <c r="F93" s="176"/>
      <c r="G93" s="176">
        <v>7</v>
      </c>
      <c r="H93" s="176">
        <v>2</v>
      </c>
      <c r="I93" s="176"/>
      <c r="J93" s="176"/>
      <c r="K93" s="69"/>
      <c r="L93" s="176">
        <f t="shared" si="4"/>
        <v>7</v>
      </c>
      <c r="M93" s="176">
        <f t="shared" si="4"/>
        <v>-5</v>
      </c>
      <c r="N93" s="176">
        <f t="shared" si="4"/>
        <v>-2</v>
      </c>
      <c r="O93" s="176">
        <f t="shared" si="3"/>
        <v>0</v>
      </c>
      <c r="P93" s="69"/>
      <c r="Q93" s="177" t="e">
        <f t="shared" si="6"/>
        <v>#DIV/0!</v>
      </c>
      <c r="R93" s="177">
        <f t="shared" si="6"/>
        <v>-0.7142857142857143</v>
      </c>
      <c r="S93" s="177">
        <f t="shared" si="6"/>
        <v>-1</v>
      </c>
      <c r="T93" s="177" t="e">
        <f t="shared" si="5"/>
        <v>#DIV/0!</v>
      </c>
    </row>
    <row r="94" spans="1:20" ht="12.75" x14ac:dyDescent="0.2">
      <c r="A94" s="570"/>
      <c r="B94" s="570"/>
      <c r="C94" s="514"/>
      <c r="D94" s="514"/>
      <c r="E94" s="239" t="s">
        <v>21</v>
      </c>
      <c r="F94" s="176">
        <v>172</v>
      </c>
      <c r="G94" s="176">
        <v>169</v>
      </c>
      <c r="H94" s="176">
        <v>162</v>
      </c>
      <c r="I94" s="176"/>
      <c r="J94" s="176"/>
      <c r="K94" s="69"/>
      <c r="L94" s="176">
        <f t="shared" si="4"/>
        <v>-3</v>
      </c>
      <c r="M94" s="176">
        <f t="shared" si="4"/>
        <v>-7</v>
      </c>
      <c r="N94" s="176">
        <f t="shared" si="4"/>
        <v>-162</v>
      </c>
      <c r="O94" s="176">
        <f t="shared" si="3"/>
        <v>0</v>
      </c>
      <c r="P94" s="69"/>
      <c r="Q94" s="177">
        <f t="shared" si="6"/>
        <v>-1.7441860465116279E-2</v>
      </c>
      <c r="R94" s="177">
        <f t="shared" si="6"/>
        <v>-4.142011834319527E-2</v>
      </c>
      <c r="S94" s="177">
        <f t="shared" si="6"/>
        <v>-1</v>
      </c>
      <c r="T94" s="177" t="e">
        <f t="shared" si="5"/>
        <v>#DIV/0!</v>
      </c>
    </row>
    <row r="95" spans="1:20" ht="12.75" x14ac:dyDescent="0.2">
      <c r="A95" s="570"/>
      <c r="B95" s="570"/>
      <c r="C95" s="514"/>
      <c r="D95" s="514"/>
      <c r="E95" s="239" t="s">
        <v>215</v>
      </c>
      <c r="F95" s="176"/>
      <c r="G95" s="176"/>
      <c r="H95" s="176"/>
      <c r="I95" s="176">
        <v>7670</v>
      </c>
      <c r="J95" s="176">
        <v>8247</v>
      </c>
      <c r="K95" s="69"/>
      <c r="L95" s="176">
        <f t="shared" si="4"/>
        <v>0</v>
      </c>
      <c r="M95" s="176">
        <f t="shared" si="4"/>
        <v>0</v>
      </c>
      <c r="N95" s="176">
        <f t="shared" si="4"/>
        <v>7670</v>
      </c>
      <c r="O95" s="176">
        <f t="shared" si="3"/>
        <v>577</v>
      </c>
      <c r="P95" s="69"/>
      <c r="Q95" s="177" t="e">
        <f t="shared" si="6"/>
        <v>#DIV/0!</v>
      </c>
      <c r="R95" s="177" t="e">
        <f t="shared" si="6"/>
        <v>#DIV/0!</v>
      </c>
      <c r="S95" s="177" t="e">
        <f t="shared" si="6"/>
        <v>#DIV/0!</v>
      </c>
      <c r="T95" s="177">
        <f t="shared" si="5"/>
        <v>7.5228161668839638E-2</v>
      </c>
    </row>
    <row r="96" spans="1:20" ht="12.75" x14ac:dyDescent="0.2">
      <c r="A96" s="570"/>
      <c r="B96" s="570"/>
      <c r="C96" s="514"/>
      <c r="D96" s="514"/>
      <c r="E96" s="239" t="s">
        <v>89</v>
      </c>
      <c r="F96" s="176">
        <v>8503</v>
      </c>
      <c r="G96" s="176">
        <v>7987</v>
      </c>
      <c r="H96" s="176">
        <v>7833</v>
      </c>
      <c r="I96" s="176">
        <v>41</v>
      </c>
      <c r="J96" s="176"/>
      <c r="K96" s="69"/>
      <c r="L96" s="176">
        <f t="shared" si="4"/>
        <v>-516</v>
      </c>
      <c r="M96" s="176">
        <f t="shared" si="4"/>
        <v>-154</v>
      </c>
      <c r="N96" s="176">
        <f t="shared" si="4"/>
        <v>-7792</v>
      </c>
      <c r="O96" s="176">
        <f t="shared" si="3"/>
        <v>-41</v>
      </c>
      <c r="P96" s="69"/>
      <c r="Q96" s="177">
        <f t="shared" si="6"/>
        <v>-6.0684464306715279E-2</v>
      </c>
      <c r="R96" s="177">
        <f t="shared" si="6"/>
        <v>-1.9281332164767746E-2</v>
      </c>
      <c r="S96" s="177">
        <f t="shared" si="6"/>
        <v>-0.99476573471211538</v>
      </c>
      <c r="T96" s="177">
        <f t="shared" si="5"/>
        <v>-1</v>
      </c>
    </row>
    <row r="97" spans="1:20" ht="12.75" x14ac:dyDescent="0.2">
      <c r="A97" s="570"/>
      <c r="B97" s="570"/>
      <c r="C97" s="514"/>
      <c r="D97" s="514"/>
      <c r="E97" s="239" t="s">
        <v>216</v>
      </c>
      <c r="F97" s="176"/>
      <c r="G97" s="176">
        <v>1339</v>
      </c>
      <c r="H97" s="176">
        <v>1258</v>
      </c>
      <c r="I97" s="176">
        <v>1274</v>
      </c>
      <c r="J97" s="176">
        <v>1235</v>
      </c>
      <c r="K97" s="69"/>
      <c r="L97" s="176">
        <f t="shared" si="4"/>
        <v>1339</v>
      </c>
      <c r="M97" s="176">
        <f t="shared" si="4"/>
        <v>-81</v>
      </c>
      <c r="N97" s="176">
        <f t="shared" si="4"/>
        <v>16</v>
      </c>
      <c r="O97" s="176">
        <f t="shared" si="3"/>
        <v>-39</v>
      </c>
      <c r="P97" s="69"/>
      <c r="Q97" s="177" t="e">
        <f t="shared" si="6"/>
        <v>#DIV/0!</v>
      </c>
      <c r="R97" s="177">
        <f t="shared" si="6"/>
        <v>-6.0492905153099324E-2</v>
      </c>
      <c r="S97" s="177">
        <f t="shared" si="6"/>
        <v>1.2718600953895072E-2</v>
      </c>
      <c r="T97" s="177">
        <f t="shared" si="5"/>
        <v>-3.0612244897959183E-2</v>
      </c>
    </row>
    <row r="98" spans="1:20" ht="12.75" x14ac:dyDescent="0.2">
      <c r="A98" s="570"/>
      <c r="B98" s="570"/>
      <c r="C98" s="514"/>
      <c r="D98" s="514"/>
      <c r="E98" s="239" t="s">
        <v>217</v>
      </c>
      <c r="F98" s="176">
        <v>344</v>
      </c>
      <c r="G98" s="176">
        <v>321</v>
      </c>
      <c r="H98" s="176">
        <v>343</v>
      </c>
      <c r="I98" s="176">
        <v>363</v>
      </c>
      <c r="J98" s="176">
        <v>372</v>
      </c>
      <c r="K98" s="69"/>
      <c r="L98" s="176">
        <f t="shared" si="4"/>
        <v>-23</v>
      </c>
      <c r="M98" s="176">
        <f t="shared" si="4"/>
        <v>22</v>
      </c>
      <c r="N98" s="176">
        <f t="shared" si="4"/>
        <v>20</v>
      </c>
      <c r="O98" s="176">
        <f t="shared" si="3"/>
        <v>9</v>
      </c>
      <c r="P98" s="69"/>
      <c r="Q98" s="177">
        <f t="shared" si="6"/>
        <v>-6.6860465116279064E-2</v>
      </c>
      <c r="R98" s="177">
        <f t="shared" si="6"/>
        <v>6.8535825545171333E-2</v>
      </c>
      <c r="S98" s="177">
        <f t="shared" si="6"/>
        <v>5.8309037900874633E-2</v>
      </c>
      <c r="T98" s="177">
        <f t="shared" si="5"/>
        <v>2.4793388429752067E-2</v>
      </c>
    </row>
    <row r="99" spans="1:20" ht="12.75" x14ac:dyDescent="0.2">
      <c r="A99" s="570"/>
      <c r="B99" s="570"/>
      <c r="C99" s="514"/>
      <c r="D99" s="514"/>
      <c r="E99" s="239" t="s">
        <v>62</v>
      </c>
      <c r="F99" s="176">
        <v>1209</v>
      </c>
      <c r="G99" s="176"/>
      <c r="H99" s="176"/>
      <c r="I99" s="176"/>
      <c r="J99" s="176"/>
      <c r="K99" s="69"/>
      <c r="L99" s="176">
        <f t="shared" si="4"/>
        <v>-1209</v>
      </c>
      <c r="M99" s="176">
        <f t="shared" si="4"/>
        <v>0</v>
      </c>
      <c r="N99" s="176">
        <f t="shared" si="4"/>
        <v>0</v>
      </c>
      <c r="O99" s="176">
        <f t="shared" si="3"/>
        <v>0</v>
      </c>
      <c r="P99" s="69"/>
      <c r="Q99" s="177">
        <f t="shared" si="6"/>
        <v>-1</v>
      </c>
      <c r="R99" s="177" t="e">
        <f t="shared" si="6"/>
        <v>#DIV/0!</v>
      </c>
      <c r="S99" s="177" t="e">
        <f t="shared" si="6"/>
        <v>#DIV/0!</v>
      </c>
      <c r="T99" s="177" t="e">
        <f t="shared" si="5"/>
        <v>#DIV/0!</v>
      </c>
    </row>
    <row r="100" spans="1:20" ht="12.75" x14ac:dyDescent="0.2">
      <c r="A100" s="570"/>
      <c r="B100" s="570"/>
      <c r="C100" s="514"/>
      <c r="D100" s="514"/>
      <c r="E100" s="239" t="s">
        <v>66</v>
      </c>
      <c r="F100" s="176">
        <v>136</v>
      </c>
      <c r="G100" s="176"/>
      <c r="H100" s="176"/>
      <c r="I100" s="176"/>
      <c r="J100" s="176"/>
      <c r="K100" s="69"/>
      <c r="L100" s="176">
        <f t="shared" si="4"/>
        <v>-136</v>
      </c>
      <c r="M100" s="176">
        <f t="shared" si="4"/>
        <v>0</v>
      </c>
      <c r="N100" s="176">
        <f t="shared" si="4"/>
        <v>0</v>
      </c>
      <c r="O100" s="176">
        <f t="shared" si="3"/>
        <v>0</v>
      </c>
      <c r="P100" s="69"/>
      <c r="Q100" s="177">
        <f t="shared" si="6"/>
        <v>-1</v>
      </c>
      <c r="R100" s="177" t="e">
        <f t="shared" si="6"/>
        <v>#DIV/0!</v>
      </c>
      <c r="S100" s="177" t="e">
        <f t="shared" si="6"/>
        <v>#DIV/0!</v>
      </c>
      <c r="T100" s="177" t="e">
        <f t="shared" si="5"/>
        <v>#DIV/0!</v>
      </c>
    </row>
    <row r="101" spans="1:20" ht="12.75" x14ac:dyDescent="0.2">
      <c r="A101" s="570"/>
      <c r="B101" s="570"/>
      <c r="C101" s="514"/>
      <c r="D101" s="514"/>
      <c r="E101" s="239" t="s">
        <v>218</v>
      </c>
      <c r="F101" s="176"/>
      <c r="G101" s="176"/>
      <c r="H101" s="176"/>
      <c r="I101" s="176">
        <v>4</v>
      </c>
      <c r="J101" s="176">
        <v>11</v>
      </c>
      <c r="K101" s="69"/>
      <c r="L101" s="176">
        <f t="shared" si="4"/>
        <v>0</v>
      </c>
      <c r="M101" s="176">
        <f t="shared" si="4"/>
        <v>0</v>
      </c>
      <c r="N101" s="176">
        <f t="shared" si="4"/>
        <v>4</v>
      </c>
      <c r="O101" s="176">
        <f t="shared" si="3"/>
        <v>7</v>
      </c>
      <c r="P101" s="69"/>
      <c r="Q101" s="177" t="e">
        <f t="shared" si="6"/>
        <v>#DIV/0!</v>
      </c>
      <c r="R101" s="177" t="e">
        <f t="shared" si="6"/>
        <v>#DIV/0!</v>
      </c>
      <c r="S101" s="177" t="e">
        <f t="shared" si="6"/>
        <v>#DIV/0!</v>
      </c>
      <c r="T101" s="177">
        <f t="shared" si="5"/>
        <v>1.75</v>
      </c>
    </row>
    <row r="102" spans="1:20" ht="12.75" x14ac:dyDescent="0.2">
      <c r="A102" s="570"/>
      <c r="B102" s="570"/>
      <c r="C102" s="514"/>
      <c r="D102" s="514"/>
      <c r="E102" s="239" t="s">
        <v>22</v>
      </c>
      <c r="F102" s="176">
        <v>1046</v>
      </c>
      <c r="G102" s="176">
        <v>1035</v>
      </c>
      <c r="H102" s="176">
        <v>1017</v>
      </c>
      <c r="I102" s="176">
        <v>929</v>
      </c>
      <c r="J102" s="176">
        <v>913</v>
      </c>
      <c r="K102" s="69"/>
      <c r="L102" s="176">
        <f t="shared" si="4"/>
        <v>-11</v>
      </c>
      <c r="M102" s="176">
        <f t="shared" si="4"/>
        <v>-18</v>
      </c>
      <c r="N102" s="176">
        <f t="shared" si="4"/>
        <v>-88</v>
      </c>
      <c r="O102" s="176">
        <f t="shared" si="3"/>
        <v>-16</v>
      </c>
      <c r="P102" s="69"/>
      <c r="Q102" s="177">
        <f t="shared" si="6"/>
        <v>-1.0516252390057362E-2</v>
      </c>
      <c r="R102" s="177">
        <f t="shared" si="6"/>
        <v>-1.7391304347826087E-2</v>
      </c>
      <c r="S102" s="177">
        <f t="shared" si="6"/>
        <v>-8.6529006882989187E-2</v>
      </c>
      <c r="T102" s="177">
        <f t="shared" si="5"/>
        <v>-1.7222820236813777E-2</v>
      </c>
    </row>
    <row r="103" spans="1:20" ht="12.75" x14ac:dyDescent="0.2">
      <c r="A103" s="570"/>
      <c r="B103" s="570"/>
      <c r="C103" s="514"/>
      <c r="D103" s="514"/>
      <c r="E103" s="239" t="s">
        <v>95</v>
      </c>
      <c r="F103" s="176">
        <v>51</v>
      </c>
      <c r="G103" s="176">
        <v>55</v>
      </c>
      <c r="H103" s="176">
        <v>58</v>
      </c>
      <c r="I103" s="176">
        <v>67</v>
      </c>
      <c r="J103" s="176">
        <v>66</v>
      </c>
      <c r="K103" s="69"/>
      <c r="L103" s="176">
        <f t="shared" si="4"/>
        <v>4</v>
      </c>
      <c r="M103" s="176">
        <f t="shared" si="4"/>
        <v>3</v>
      </c>
      <c r="N103" s="176">
        <f t="shared" si="4"/>
        <v>9</v>
      </c>
      <c r="O103" s="176">
        <f t="shared" si="3"/>
        <v>-1</v>
      </c>
      <c r="P103" s="69"/>
      <c r="Q103" s="177">
        <f t="shared" si="6"/>
        <v>7.8431372549019607E-2</v>
      </c>
      <c r="R103" s="177">
        <f t="shared" si="6"/>
        <v>5.4545454545454543E-2</v>
      </c>
      <c r="S103" s="177">
        <f t="shared" si="6"/>
        <v>0.15517241379310345</v>
      </c>
      <c r="T103" s="177">
        <f t="shared" si="5"/>
        <v>-1.4925373134328358E-2</v>
      </c>
    </row>
    <row r="104" spans="1:20" ht="25.5" x14ac:dyDescent="0.2">
      <c r="A104" s="570"/>
      <c r="B104" s="570"/>
      <c r="C104" s="514">
        <v>2</v>
      </c>
      <c r="D104" s="514">
        <v>2</v>
      </c>
      <c r="E104" s="239" t="s">
        <v>584</v>
      </c>
      <c r="F104" s="176"/>
      <c r="G104" s="176"/>
      <c r="H104" s="176"/>
      <c r="I104" s="176"/>
      <c r="J104" s="176">
        <v>4</v>
      </c>
      <c r="K104" s="69"/>
      <c r="L104" s="176">
        <f t="shared" si="4"/>
        <v>0</v>
      </c>
      <c r="M104" s="176">
        <f t="shared" si="4"/>
        <v>0</v>
      </c>
      <c r="N104" s="176">
        <f t="shared" si="4"/>
        <v>0</v>
      </c>
      <c r="O104" s="176">
        <f t="shared" si="3"/>
        <v>4</v>
      </c>
      <c r="P104" s="69"/>
      <c r="Q104" s="177" t="e">
        <f t="shared" si="6"/>
        <v>#DIV/0!</v>
      </c>
      <c r="R104" s="177" t="e">
        <f t="shared" si="6"/>
        <v>#DIV/0!</v>
      </c>
      <c r="S104" s="177" t="e">
        <f t="shared" si="6"/>
        <v>#DIV/0!</v>
      </c>
      <c r="T104" s="177" t="e">
        <f t="shared" si="5"/>
        <v>#DIV/0!</v>
      </c>
    </row>
    <row r="105" spans="1:20" ht="12.75" x14ac:dyDescent="0.2">
      <c r="A105" s="570"/>
      <c r="B105" s="570"/>
      <c r="C105" s="514"/>
      <c r="D105" s="514"/>
      <c r="E105" s="239" t="s">
        <v>29</v>
      </c>
      <c r="F105" s="176">
        <v>741</v>
      </c>
      <c r="G105" s="176">
        <v>752</v>
      </c>
      <c r="H105" s="176">
        <v>654</v>
      </c>
      <c r="I105" s="176">
        <v>646</v>
      </c>
      <c r="J105" s="176">
        <v>620</v>
      </c>
      <c r="K105" s="69"/>
      <c r="L105" s="176">
        <f t="shared" si="4"/>
        <v>11</v>
      </c>
      <c r="M105" s="176">
        <f t="shared" si="4"/>
        <v>-98</v>
      </c>
      <c r="N105" s="176">
        <f t="shared" si="4"/>
        <v>-8</v>
      </c>
      <c r="O105" s="176">
        <f t="shared" si="3"/>
        <v>-26</v>
      </c>
      <c r="P105" s="69"/>
      <c r="Q105" s="177">
        <f t="shared" si="6"/>
        <v>1.4844804318488529E-2</v>
      </c>
      <c r="R105" s="177">
        <f t="shared" si="6"/>
        <v>-0.13031914893617022</v>
      </c>
      <c r="S105" s="177">
        <f t="shared" si="6"/>
        <v>-1.2232415902140673E-2</v>
      </c>
      <c r="T105" s="177">
        <f t="shared" si="5"/>
        <v>-4.0247678018575851E-2</v>
      </c>
    </row>
    <row r="106" spans="1:20" ht="12.75" x14ac:dyDescent="0.2">
      <c r="A106" s="570"/>
      <c r="B106" s="570"/>
      <c r="C106" s="514"/>
      <c r="D106" s="514"/>
      <c r="E106" s="239" t="s">
        <v>74</v>
      </c>
      <c r="F106" s="176">
        <v>1882</v>
      </c>
      <c r="G106" s="176">
        <v>1710</v>
      </c>
      <c r="H106" s="176">
        <v>1645</v>
      </c>
      <c r="I106" s="176">
        <v>1717</v>
      </c>
      <c r="J106" s="176">
        <v>1737</v>
      </c>
      <c r="K106" s="69"/>
      <c r="L106" s="176">
        <f t="shared" si="4"/>
        <v>-172</v>
      </c>
      <c r="M106" s="176">
        <f t="shared" si="4"/>
        <v>-65</v>
      </c>
      <c r="N106" s="176">
        <f t="shared" si="4"/>
        <v>72</v>
      </c>
      <c r="O106" s="176">
        <f t="shared" si="3"/>
        <v>20</v>
      </c>
      <c r="P106" s="69"/>
      <c r="Q106" s="177">
        <f t="shared" si="6"/>
        <v>-9.1392136025504778E-2</v>
      </c>
      <c r="R106" s="177">
        <f t="shared" si="6"/>
        <v>-3.8011695906432746E-2</v>
      </c>
      <c r="S106" s="177">
        <f t="shared" si="6"/>
        <v>4.376899696048632E-2</v>
      </c>
      <c r="T106" s="177">
        <f t="shared" si="5"/>
        <v>1.1648223645894001E-2</v>
      </c>
    </row>
    <row r="107" spans="1:20" ht="12.75" x14ac:dyDescent="0.2">
      <c r="A107" s="570"/>
      <c r="B107" s="570"/>
      <c r="C107" s="514"/>
      <c r="D107" s="514"/>
      <c r="E107" s="239" t="s">
        <v>219</v>
      </c>
      <c r="F107" s="176"/>
      <c r="G107" s="176"/>
      <c r="H107" s="176">
        <v>8</v>
      </c>
      <c r="I107" s="176">
        <v>6</v>
      </c>
      <c r="J107" s="176">
        <v>5</v>
      </c>
      <c r="K107" s="69"/>
      <c r="L107" s="176">
        <f t="shared" si="4"/>
        <v>0</v>
      </c>
      <c r="M107" s="176">
        <f t="shared" si="4"/>
        <v>8</v>
      </c>
      <c r="N107" s="176">
        <f t="shared" si="4"/>
        <v>-2</v>
      </c>
      <c r="O107" s="176">
        <f t="shared" si="3"/>
        <v>-1</v>
      </c>
      <c r="P107" s="69"/>
      <c r="Q107" s="177" t="e">
        <f t="shared" si="6"/>
        <v>#DIV/0!</v>
      </c>
      <c r="R107" s="177" t="e">
        <f t="shared" si="6"/>
        <v>#DIV/0!</v>
      </c>
      <c r="S107" s="177">
        <f t="shared" si="6"/>
        <v>-0.25</v>
      </c>
      <c r="T107" s="177">
        <f t="shared" si="5"/>
        <v>-0.16666666666666666</v>
      </c>
    </row>
    <row r="108" spans="1:20" ht="12.75" x14ac:dyDescent="0.2">
      <c r="A108" s="570"/>
      <c r="B108" s="570"/>
      <c r="C108" s="514"/>
      <c r="D108" s="514"/>
      <c r="E108" s="239" t="s">
        <v>80</v>
      </c>
      <c r="F108" s="176">
        <v>192</v>
      </c>
      <c r="G108" s="176">
        <v>224</v>
      </c>
      <c r="H108" s="176">
        <v>220</v>
      </c>
      <c r="I108" s="176">
        <v>187</v>
      </c>
      <c r="J108" s="176">
        <v>192</v>
      </c>
      <c r="K108" s="69"/>
      <c r="L108" s="176">
        <f t="shared" si="4"/>
        <v>32</v>
      </c>
      <c r="M108" s="176">
        <f t="shared" si="4"/>
        <v>-4</v>
      </c>
      <c r="N108" s="176">
        <f t="shared" si="4"/>
        <v>-33</v>
      </c>
      <c r="O108" s="176">
        <f t="shared" si="3"/>
        <v>5</v>
      </c>
      <c r="P108" s="69"/>
      <c r="Q108" s="177">
        <f t="shared" si="6"/>
        <v>0.16666666666666666</v>
      </c>
      <c r="R108" s="177">
        <f t="shared" si="6"/>
        <v>-1.7857142857142856E-2</v>
      </c>
      <c r="S108" s="177">
        <f t="shared" si="6"/>
        <v>-0.15</v>
      </c>
      <c r="T108" s="177">
        <f t="shared" si="5"/>
        <v>2.6737967914438502E-2</v>
      </c>
    </row>
    <row r="109" spans="1:20" ht="12.75" x14ac:dyDescent="0.2">
      <c r="A109" s="570"/>
      <c r="B109" s="570"/>
      <c r="C109" s="595"/>
      <c r="D109" s="514"/>
      <c r="E109" s="239" t="s">
        <v>112</v>
      </c>
      <c r="F109" s="176">
        <v>1003</v>
      </c>
      <c r="G109" s="176">
        <v>988</v>
      </c>
      <c r="H109" s="176">
        <v>951</v>
      </c>
      <c r="I109" s="176">
        <v>941</v>
      </c>
      <c r="J109" s="176">
        <v>939</v>
      </c>
      <c r="K109" s="69"/>
      <c r="L109" s="176">
        <f t="shared" si="4"/>
        <v>-15</v>
      </c>
      <c r="M109" s="176">
        <f t="shared" si="4"/>
        <v>-37</v>
      </c>
      <c r="N109" s="176">
        <f t="shared" si="4"/>
        <v>-10</v>
      </c>
      <c r="O109" s="176">
        <f t="shared" si="3"/>
        <v>-2</v>
      </c>
      <c r="P109" s="69"/>
      <c r="Q109" s="177">
        <f t="shared" si="6"/>
        <v>-1.4955134596211365E-2</v>
      </c>
      <c r="R109" s="177">
        <f t="shared" si="6"/>
        <v>-3.7449392712550607E-2</v>
      </c>
      <c r="S109" s="177">
        <f t="shared" si="6"/>
        <v>-1.0515247108307046E-2</v>
      </c>
      <c r="T109" s="177">
        <f t="shared" si="5"/>
        <v>-2.1253985122210413E-3</v>
      </c>
    </row>
    <row r="110" spans="1:20" ht="12.75" x14ac:dyDescent="0.2">
      <c r="A110" s="570"/>
      <c r="B110" s="570"/>
      <c r="C110" s="514"/>
      <c r="D110" s="514"/>
      <c r="E110" s="239" t="s">
        <v>90</v>
      </c>
      <c r="F110" s="176">
        <v>543</v>
      </c>
      <c r="G110" s="176">
        <v>550</v>
      </c>
      <c r="H110" s="176">
        <v>537</v>
      </c>
      <c r="I110" s="176">
        <v>552</v>
      </c>
      <c r="J110" s="176">
        <v>567</v>
      </c>
      <c r="K110" s="69"/>
      <c r="L110" s="176">
        <f t="shared" si="4"/>
        <v>7</v>
      </c>
      <c r="M110" s="176">
        <f t="shared" si="4"/>
        <v>-13</v>
      </c>
      <c r="N110" s="176">
        <f t="shared" si="4"/>
        <v>15</v>
      </c>
      <c r="O110" s="176">
        <f t="shared" si="3"/>
        <v>15</v>
      </c>
      <c r="P110" s="69"/>
      <c r="Q110" s="177">
        <f t="shared" si="6"/>
        <v>1.289134438305709E-2</v>
      </c>
      <c r="R110" s="177">
        <f t="shared" si="6"/>
        <v>-2.3636363636363636E-2</v>
      </c>
      <c r="S110" s="177">
        <f t="shared" si="6"/>
        <v>2.7932960893854747E-2</v>
      </c>
      <c r="T110" s="177">
        <f t="shared" si="5"/>
        <v>2.717391304347826E-2</v>
      </c>
    </row>
    <row r="111" spans="1:20" ht="12.75" x14ac:dyDescent="0.2">
      <c r="A111" s="570"/>
      <c r="B111" s="570"/>
      <c r="C111" s="514"/>
      <c r="D111" s="514"/>
      <c r="E111" s="239" t="s">
        <v>163</v>
      </c>
      <c r="F111" s="176">
        <v>3921</v>
      </c>
      <c r="G111" s="176">
        <v>3865</v>
      </c>
      <c r="H111" s="176">
        <v>3723</v>
      </c>
      <c r="I111" s="176">
        <v>3844</v>
      </c>
      <c r="J111" s="176">
        <v>3941</v>
      </c>
      <c r="K111" s="69"/>
      <c r="L111" s="176">
        <f t="shared" si="4"/>
        <v>-56</v>
      </c>
      <c r="M111" s="176">
        <f t="shared" si="4"/>
        <v>-142</v>
      </c>
      <c r="N111" s="176">
        <f t="shared" si="4"/>
        <v>121</v>
      </c>
      <c r="O111" s="176">
        <f t="shared" si="3"/>
        <v>97</v>
      </c>
      <c r="P111" s="69"/>
      <c r="Q111" s="177">
        <f t="shared" si="6"/>
        <v>-1.428207090028054E-2</v>
      </c>
      <c r="R111" s="177">
        <f t="shared" si="6"/>
        <v>-3.6739974126778784E-2</v>
      </c>
      <c r="S111" s="177">
        <f t="shared" si="6"/>
        <v>3.2500671501477306E-2</v>
      </c>
      <c r="T111" s="177">
        <f t="shared" si="5"/>
        <v>2.5234131113423517E-2</v>
      </c>
    </row>
    <row r="112" spans="1:20" ht="12.75" x14ac:dyDescent="0.2">
      <c r="A112" s="570"/>
      <c r="B112" s="570"/>
      <c r="C112" s="514"/>
      <c r="D112" s="514"/>
      <c r="E112" s="239" t="s">
        <v>164</v>
      </c>
      <c r="F112" s="176">
        <v>331</v>
      </c>
      <c r="G112" s="176">
        <v>329</v>
      </c>
      <c r="H112" s="176">
        <v>270</v>
      </c>
      <c r="I112" s="176">
        <v>266</v>
      </c>
      <c r="J112" s="176">
        <v>244</v>
      </c>
      <c r="K112" s="69"/>
      <c r="L112" s="176">
        <f t="shared" si="4"/>
        <v>-2</v>
      </c>
      <c r="M112" s="176">
        <f t="shared" si="4"/>
        <v>-59</v>
      </c>
      <c r="N112" s="176">
        <f t="shared" si="4"/>
        <v>-4</v>
      </c>
      <c r="O112" s="176">
        <f t="shared" si="3"/>
        <v>-22</v>
      </c>
      <c r="P112" s="69"/>
      <c r="Q112" s="177">
        <f t="shared" si="6"/>
        <v>-6.0422960725075529E-3</v>
      </c>
      <c r="R112" s="177">
        <f t="shared" si="6"/>
        <v>-0.17933130699088146</v>
      </c>
      <c r="S112" s="177">
        <f t="shared" si="6"/>
        <v>-1.4814814814814815E-2</v>
      </c>
      <c r="T112" s="177">
        <f t="shared" si="5"/>
        <v>-8.2706766917293228E-2</v>
      </c>
    </row>
    <row r="113" spans="1:20" ht="12.75" x14ac:dyDescent="0.2">
      <c r="A113" s="570"/>
      <c r="B113" s="570"/>
      <c r="C113" s="514"/>
      <c r="D113" s="514"/>
      <c r="E113" s="239" t="s">
        <v>23</v>
      </c>
      <c r="F113" s="176">
        <v>96</v>
      </c>
      <c r="G113" s="176"/>
      <c r="H113" s="176"/>
      <c r="I113" s="176"/>
      <c r="J113" s="176"/>
      <c r="K113" s="69"/>
      <c r="L113" s="176">
        <f t="shared" si="4"/>
        <v>-96</v>
      </c>
      <c r="M113" s="176">
        <f t="shared" si="4"/>
        <v>0</v>
      </c>
      <c r="N113" s="176">
        <f t="shared" si="4"/>
        <v>0</v>
      </c>
      <c r="O113" s="176">
        <f t="shared" si="3"/>
        <v>0</v>
      </c>
      <c r="P113" s="69"/>
      <c r="Q113" s="177">
        <f t="shared" si="6"/>
        <v>-1</v>
      </c>
      <c r="R113" s="177" t="e">
        <f t="shared" si="6"/>
        <v>#DIV/0!</v>
      </c>
      <c r="S113" s="177" t="e">
        <f t="shared" si="6"/>
        <v>#DIV/0!</v>
      </c>
      <c r="T113" s="177" t="e">
        <f t="shared" si="5"/>
        <v>#DIV/0!</v>
      </c>
    </row>
    <row r="114" spans="1:20" ht="12.75" x14ac:dyDescent="0.2">
      <c r="A114" s="570"/>
      <c r="B114" s="570"/>
      <c r="C114" s="514"/>
      <c r="D114" s="514"/>
      <c r="E114" s="239" t="s">
        <v>585</v>
      </c>
      <c r="F114" s="176"/>
      <c r="G114" s="176"/>
      <c r="H114" s="176"/>
      <c r="I114" s="176"/>
      <c r="J114" s="176">
        <v>145</v>
      </c>
      <c r="K114" s="69"/>
      <c r="L114" s="176">
        <f t="shared" si="4"/>
        <v>0</v>
      </c>
      <c r="M114" s="176">
        <f t="shared" si="4"/>
        <v>0</v>
      </c>
      <c r="N114" s="176">
        <f t="shared" si="4"/>
        <v>0</v>
      </c>
      <c r="O114" s="176">
        <f t="shared" si="3"/>
        <v>145</v>
      </c>
      <c r="P114" s="69"/>
      <c r="Q114" s="177" t="e">
        <f t="shared" si="6"/>
        <v>#DIV/0!</v>
      </c>
      <c r="R114" s="177" t="e">
        <f t="shared" si="6"/>
        <v>#DIV/0!</v>
      </c>
      <c r="S114" s="177" t="e">
        <f t="shared" si="6"/>
        <v>#DIV/0!</v>
      </c>
      <c r="T114" s="177" t="e">
        <f t="shared" si="5"/>
        <v>#DIV/0!</v>
      </c>
    </row>
    <row r="115" spans="1:20" ht="12.75" x14ac:dyDescent="0.2">
      <c r="A115" s="570"/>
      <c r="B115" s="570"/>
      <c r="C115" s="514"/>
      <c r="D115" s="514"/>
      <c r="E115" s="239" t="s">
        <v>220</v>
      </c>
      <c r="F115" s="176">
        <v>626</v>
      </c>
      <c r="G115" s="176">
        <v>624</v>
      </c>
      <c r="H115" s="176">
        <v>571</v>
      </c>
      <c r="I115" s="176">
        <v>590</v>
      </c>
      <c r="J115" s="176">
        <v>589</v>
      </c>
      <c r="K115" s="69"/>
      <c r="L115" s="176">
        <f t="shared" si="4"/>
        <v>-2</v>
      </c>
      <c r="M115" s="176">
        <f t="shared" si="4"/>
        <v>-53</v>
      </c>
      <c r="N115" s="176">
        <f t="shared" si="4"/>
        <v>19</v>
      </c>
      <c r="O115" s="176">
        <f t="shared" si="3"/>
        <v>-1</v>
      </c>
      <c r="P115" s="69"/>
      <c r="Q115" s="177">
        <f t="shared" si="6"/>
        <v>-3.1948881789137379E-3</v>
      </c>
      <c r="R115" s="177">
        <f t="shared" si="6"/>
        <v>-8.4935897435897439E-2</v>
      </c>
      <c r="S115" s="177">
        <f t="shared" si="6"/>
        <v>3.3274956217162872E-2</v>
      </c>
      <c r="T115" s="177">
        <f t="shared" si="5"/>
        <v>-1.6949152542372881E-3</v>
      </c>
    </row>
    <row r="116" spans="1:20" ht="12.75" x14ac:dyDescent="0.2">
      <c r="A116" s="570"/>
      <c r="B116" s="570"/>
      <c r="C116" s="514"/>
      <c r="D116" s="514"/>
      <c r="E116" s="239" t="s">
        <v>84</v>
      </c>
      <c r="F116" s="176">
        <v>3</v>
      </c>
      <c r="G116" s="176">
        <v>2</v>
      </c>
      <c r="H116" s="176">
        <v>4</v>
      </c>
      <c r="I116" s="176"/>
      <c r="J116" s="176"/>
      <c r="K116" s="69"/>
      <c r="L116" s="176">
        <f t="shared" si="4"/>
        <v>-1</v>
      </c>
      <c r="M116" s="176">
        <f t="shared" si="4"/>
        <v>2</v>
      </c>
      <c r="N116" s="176">
        <f t="shared" si="4"/>
        <v>-4</v>
      </c>
      <c r="O116" s="176">
        <f t="shared" si="3"/>
        <v>0</v>
      </c>
      <c r="P116" s="69"/>
      <c r="Q116" s="177">
        <f t="shared" si="6"/>
        <v>-0.33333333333333331</v>
      </c>
      <c r="R116" s="177">
        <f t="shared" si="6"/>
        <v>1</v>
      </c>
      <c r="S116" s="177">
        <f t="shared" si="6"/>
        <v>-1</v>
      </c>
      <c r="T116" s="177" t="e">
        <f t="shared" si="5"/>
        <v>#DIV/0!</v>
      </c>
    </row>
    <row r="117" spans="1:20" ht="12.75" x14ac:dyDescent="0.2">
      <c r="A117" s="570"/>
      <c r="B117" s="570"/>
      <c r="C117" s="514"/>
      <c r="D117" s="514"/>
      <c r="E117" s="239" t="s">
        <v>93</v>
      </c>
      <c r="F117" s="176">
        <v>390</v>
      </c>
      <c r="G117" s="176">
        <v>342</v>
      </c>
      <c r="H117" s="176">
        <v>361</v>
      </c>
      <c r="I117" s="176">
        <v>352</v>
      </c>
      <c r="J117" s="176">
        <v>316</v>
      </c>
      <c r="K117" s="69"/>
      <c r="L117" s="176">
        <f t="shared" si="4"/>
        <v>-48</v>
      </c>
      <c r="M117" s="176">
        <f t="shared" si="4"/>
        <v>19</v>
      </c>
      <c r="N117" s="176">
        <f t="shared" si="4"/>
        <v>-9</v>
      </c>
      <c r="O117" s="176">
        <f t="shared" si="3"/>
        <v>-36</v>
      </c>
      <c r="P117" s="69"/>
      <c r="Q117" s="177">
        <f t="shared" si="6"/>
        <v>-0.12307692307692308</v>
      </c>
      <c r="R117" s="177">
        <f t="shared" si="6"/>
        <v>5.5555555555555552E-2</v>
      </c>
      <c r="S117" s="177">
        <f t="shared" si="6"/>
        <v>-2.4930747922437674E-2</v>
      </c>
      <c r="T117" s="177">
        <f t="shared" si="5"/>
        <v>-0.10227272727272728</v>
      </c>
    </row>
    <row r="118" spans="1:20" ht="12.75" x14ac:dyDescent="0.2">
      <c r="A118" s="570"/>
      <c r="B118" s="570"/>
      <c r="C118" s="514"/>
      <c r="D118" s="514"/>
      <c r="E118" s="239" t="s">
        <v>121</v>
      </c>
      <c r="F118" s="176">
        <v>10</v>
      </c>
      <c r="G118" s="176">
        <v>11</v>
      </c>
      <c r="H118" s="176"/>
      <c r="I118" s="176"/>
      <c r="J118" s="176"/>
      <c r="K118" s="69"/>
      <c r="L118" s="176">
        <f t="shared" si="4"/>
        <v>1</v>
      </c>
      <c r="M118" s="176">
        <f t="shared" si="4"/>
        <v>-11</v>
      </c>
      <c r="N118" s="176">
        <f t="shared" si="4"/>
        <v>0</v>
      </c>
      <c r="O118" s="176">
        <f t="shared" si="3"/>
        <v>0</v>
      </c>
      <c r="P118" s="69"/>
      <c r="Q118" s="177">
        <f t="shared" si="6"/>
        <v>0.1</v>
      </c>
      <c r="R118" s="177">
        <f t="shared" si="6"/>
        <v>-1</v>
      </c>
      <c r="S118" s="177" t="e">
        <f t="shared" si="6"/>
        <v>#DIV/0!</v>
      </c>
      <c r="T118" s="177" t="e">
        <f t="shared" si="5"/>
        <v>#DIV/0!</v>
      </c>
    </row>
    <row r="119" spans="1:20" ht="12.75" x14ac:dyDescent="0.2">
      <c r="A119" s="570"/>
      <c r="B119" s="570"/>
      <c r="C119" s="514"/>
      <c r="D119" s="514"/>
      <c r="E119" s="239" t="s">
        <v>18</v>
      </c>
      <c r="F119" s="176">
        <v>1169</v>
      </c>
      <c r="G119" s="176">
        <v>1234</v>
      </c>
      <c r="H119" s="176">
        <v>1252</v>
      </c>
      <c r="I119" s="176">
        <v>1234</v>
      </c>
      <c r="J119" s="176">
        <v>1179</v>
      </c>
      <c r="K119" s="69"/>
      <c r="L119" s="176">
        <f t="shared" si="4"/>
        <v>65</v>
      </c>
      <c r="M119" s="176">
        <f t="shared" si="4"/>
        <v>18</v>
      </c>
      <c r="N119" s="176">
        <f t="shared" si="4"/>
        <v>-18</v>
      </c>
      <c r="O119" s="176">
        <f t="shared" si="3"/>
        <v>-55</v>
      </c>
      <c r="P119" s="69"/>
      <c r="Q119" s="177">
        <f t="shared" si="6"/>
        <v>5.5603079555175364E-2</v>
      </c>
      <c r="R119" s="177">
        <f t="shared" si="6"/>
        <v>1.4586709886547812E-2</v>
      </c>
      <c r="S119" s="177">
        <f t="shared" si="6"/>
        <v>-1.437699680511182E-2</v>
      </c>
      <c r="T119" s="177">
        <f t="shared" si="5"/>
        <v>-4.4570502431118313E-2</v>
      </c>
    </row>
    <row r="120" spans="1:20" ht="12.75" x14ac:dyDescent="0.2">
      <c r="A120" s="570"/>
      <c r="B120" s="570"/>
      <c r="C120" s="514"/>
      <c r="D120" s="514"/>
      <c r="E120" s="239" t="s">
        <v>75</v>
      </c>
      <c r="F120" s="176">
        <v>442</v>
      </c>
      <c r="G120" s="176">
        <v>405</v>
      </c>
      <c r="H120" s="176">
        <v>415</v>
      </c>
      <c r="I120" s="176">
        <v>395</v>
      </c>
      <c r="J120" s="176">
        <v>411</v>
      </c>
      <c r="K120" s="69"/>
      <c r="L120" s="176">
        <f t="shared" si="4"/>
        <v>-37</v>
      </c>
      <c r="M120" s="176">
        <f t="shared" si="4"/>
        <v>10</v>
      </c>
      <c r="N120" s="176">
        <f t="shared" si="4"/>
        <v>-20</v>
      </c>
      <c r="O120" s="176">
        <f t="shared" si="3"/>
        <v>16</v>
      </c>
      <c r="P120" s="69"/>
      <c r="Q120" s="177">
        <f t="shared" si="6"/>
        <v>-8.3710407239818999E-2</v>
      </c>
      <c r="R120" s="177">
        <f t="shared" si="6"/>
        <v>2.4691358024691357E-2</v>
      </c>
      <c r="S120" s="177">
        <f t="shared" si="6"/>
        <v>-4.8192771084337352E-2</v>
      </c>
      <c r="T120" s="177">
        <f t="shared" si="5"/>
        <v>4.0506329113924051E-2</v>
      </c>
    </row>
    <row r="121" spans="1:20" ht="25.5" x14ac:dyDescent="0.2">
      <c r="A121" s="570"/>
      <c r="B121" s="570"/>
      <c r="C121" s="514"/>
      <c r="D121" s="514"/>
      <c r="E121" s="239" t="s">
        <v>44</v>
      </c>
      <c r="F121" s="176">
        <v>73</v>
      </c>
      <c r="G121" s="176">
        <v>82</v>
      </c>
      <c r="H121" s="176">
        <v>74</v>
      </c>
      <c r="I121" s="176">
        <v>57</v>
      </c>
      <c r="J121" s="176">
        <v>67</v>
      </c>
      <c r="K121" s="69"/>
      <c r="L121" s="176">
        <f t="shared" si="4"/>
        <v>9</v>
      </c>
      <c r="M121" s="176">
        <f t="shared" si="4"/>
        <v>-8</v>
      </c>
      <c r="N121" s="176">
        <f t="shared" si="4"/>
        <v>-17</v>
      </c>
      <c r="O121" s="176">
        <f t="shared" si="3"/>
        <v>10</v>
      </c>
      <c r="P121" s="69"/>
      <c r="Q121" s="177">
        <f t="shared" si="6"/>
        <v>0.12328767123287671</v>
      </c>
      <c r="R121" s="177">
        <f t="shared" si="6"/>
        <v>-9.7560975609756101E-2</v>
      </c>
      <c r="S121" s="177">
        <f t="shared" si="6"/>
        <v>-0.22972972972972974</v>
      </c>
      <c r="T121" s="177">
        <f t="shared" si="5"/>
        <v>0.17543859649122806</v>
      </c>
    </row>
    <row r="122" spans="1:20" ht="25.5" x14ac:dyDescent="0.2">
      <c r="A122" s="570"/>
      <c r="B122" s="570"/>
      <c r="C122" s="514"/>
      <c r="D122" s="514"/>
      <c r="E122" s="239" t="s">
        <v>48</v>
      </c>
      <c r="F122" s="176">
        <v>10</v>
      </c>
      <c r="G122" s="176">
        <v>1</v>
      </c>
      <c r="H122" s="176">
        <v>2</v>
      </c>
      <c r="I122" s="176">
        <v>4</v>
      </c>
      <c r="J122" s="176">
        <v>3</v>
      </c>
      <c r="K122" s="69"/>
      <c r="L122" s="176">
        <f t="shared" si="4"/>
        <v>-9</v>
      </c>
      <c r="M122" s="176">
        <f t="shared" si="4"/>
        <v>1</v>
      </c>
      <c r="N122" s="176">
        <f t="shared" si="4"/>
        <v>2</v>
      </c>
      <c r="O122" s="176">
        <f t="shared" si="3"/>
        <v>-1</v>
      </c>
      <c r="P122" s="69"/>
      <c r="Q122" s="177">
        <f t="shared" si="6"/>
        <v>-0.9</v>
      </c>
      <c r="R122" s="177">
        <f t="shared" si="6"/>
        <v>1</v>
      </c>
      <c r="S122" s="177">
        <f t="shared" si="6"/>
        <v>1</v>
      </c>
      <c r="T122" s="177">
        <f t="shared" si="5"/>
        <v>-0.25</v>
      </c>
    </row>
    <row r="123" spans="1:20" ht="25.5" x14ac:dyDescent="0.2">
      <c r="A123" s="570"/>
      <c r="B123" s="570"/>
      <c r="C123" s="514"/>
      <c r="D123" s="514"/>
      <c r="E123" s="239" t="s">
        <v>221</v>
      </c>
      <c r="F123" s="176"/>
      <c r="G123" s="176">
        <v>83</v>
      </c>
      <c r="H123" s="176">
        <v>74</v>
      </c>
      <c r="I123" s="176">
        <v>80</v>
      </c>
      <c r="J123" s="176">
        <v>83</v>
      </c>
      <c r="K123" s="69"/>
      <c r="L123" s="176">
        <f t="shared" si="4"/>
        <v>83</v>
      </c>
      <c r="M123" s="176">
        <f t="shared" si="4"/>
        <v>-9</v>
      </c>
      <c r="N123" s="176">
        <f t="shared" si="4"/>
        <v>6</v>
      </c>
      <c r="O123" s="176">
        <f t="shared" si="3"/>
        <v>3</v>
      </c>
      <c r="P123" s="69"/>
      <c r="Q123" s="177" t="e">
        <f t="shared" si="6"/>
        <v>#DIV/0!</v>
      </c>
      <c r="R123" s="177">
        <f t="shared" si="6"/>
        <v>-0.10843373493975904</v>
      </c>
      <c r="S123" s="177">
        <f t="shared" si="6"/>
        <v>8.1081081081081086E-2</v>
      </c>
      <c r="T123" s="177">
        <f t="shared" si="5"/>
        <v>3.7499999999999999E-2</v>
      </c>
    </row>
    <row r="124" spans="1:20" ht="25.5" x14ac:dyDescent="0.2">
      <c r="A124" s="570"/>
      <c r="B124" s="570"/>
      <c r="C124" s="514"/>
      <c r="D124" s="514"/>
      <c r="E124" s="239" t="s">
        <v>222</v>
      </c>
      <c r="F124" s="176"/>
      <c r="G124" s="176">
        <v>14</v>
      </c>
      <c r="H124" s="176">
        <v>20</v>
      </c>
      <c r="I124" s="176">
        <v>16</v>
      </c>
      <c r="J124" s="176">
        <v>19</v>
      </c>
      <c r="K124" s="69"/>
      <c r="L124" s="176">
        <f t="shared" si="4"/>
        <v>14</v>
      </c>
      <c r="M124" s="176">
        <f t="shared" si="4"/>
        <v>6</v>
      </c>
      <c r="N124" s="176">
        <f t="shared" si="4"/>
        <v>-4</v>
      </c>
      <c r="O124" s="176">
        <f t="shared" si="3"/>
        <v>3</v>
      </c>
      <c r="P124" s="69"/>
      <c r="Q124" s="177" t="e">
        <f t="shared" si="6"/>
        <v>#DIV/0!</v>
      </c>
      <c r="R124" s="177">
        <f t="shared" si="6"/>
        <v>0.42857142857142855</v>
      </c>
      <c r="S124" s="177">
        <f t="shared" si="6"/>
        <v>-0.2</v>
      </c>
      <c r="T124" s="177">
        <f t="shared" si="5"/>
        <v>0.1875</v>
      </c>
    </row>
    <row r="125" spans="1:20" ht="12.75" x14ac:dyDescent="0.2">
      <c r="A125" s="570"/>
      <c r="B125" s="570"/>
      <c r="C125" s="514"/>
      <c r="D125" s="514"/>
      <c r="E125" s="239" t="s">
        <v>223</v>
      </c>
      <c r="F125" s="176"/>
      <c r="G125" s="176"/>
      <c r="H125" s="176"/>
      <c r="I125" s="176">
        <v>6</v>
      </c>
      <c r="J125" s="176">
        <v>6</v>
      </c>
      <c r="K125" s="69"/>
      <c r="L125" s="176">
        <f t="shared" si="4"/>
        <v>0</v>
      </c>
      <c r="M125" s="176">
        <f t="shared" si="4"/>
        <v>0</v>
      </c>
      <c r="N125" s="176">
        <f t="shared" si="4"/>
        <v>6</v>
      </c>
      <c r="O125" s="176">
        <f t="shared" si="3"/>
        <v>0</v>
      </c>
      <c r="P125" s="69"/>
      <c r="Q125" s="177" t="e">
        <f t="shared" si="6"/>
        <v>#DIV/0!</v>
      </c>
      <c r="R125" s="177" t="e">
        <f t="shared" si="6"/>
        <v>#DIV/0!</v>
      </c>
      <c r="S125" s="177" t="e">
        <f t="shared" si="6"/>
        <v>#DIV/0!</v>
      </c>
      <c r="T125" s="177">
        <f t="shared" si="5"/>
        <v>0</v>
      </c>
    </row>
    <row r="126" spans="1:20" ht="12.75" x14ac:dyDescent="0.2">
      <c r="A126" s="570"/>
      <c r="B126" s="570"/>
      <c r="C126" s="514"/>
      <c r="D126" s="514"/>
      <c r="E126" s="239" t="s">
        <v>224</v>
      </c>
      <c r="F126" s="176"/>
      <c r="G126" s="176"/>
      <c r="H126" s="176">
        <v>4</v>
      </c>
      <c r="I126" s="176">
        <v>3</v>
      </c>
      <c r="J126" s="176"/>
      <c r="K126" s="69"/>
      <c r="L126" s="176">
        <f t="shared" si="4"/>
        <v>0</v>
      </c>
      <c r="M126" s="176">
        <f t="shared" si="4"/>
        <v>4</v>
      </c>
      <c r="N126" s="176">
        <f t="shared" si="4"/>
        <v>-1</v>
      </c>
      <c r="O126" s="176">
        <f t="shared" si="3"/>
        <v>-3</v>
      </c>
      <c r="P126" s="69"/>
      <c r="Q126" s="177" t="e">
        <f t="shared" si="6"/>
        <v>#DIV/0!</v>
      </c>
      <c r="R126" s="177" t="e">
        <f t="shared" si="6"/>
        <v>#DIV/0!</v>
      </c>
      <c r="S126" s="177">
        <f t="shared" si="6"/>
        <v>-0.25</v>
      </c>
      <c r="T126" s="177">
        <f t="shared" si="5"/>
        <v>-1</v>
      </c>
    </row>
    <row r="127" spans="1:20" ht="12.75" x14ac:dyDescent="0.2">
      <c r="A127" s="570"/>
      <c r="B127" s="570"/>
      <c r="C127" s="514"/>
      <c r="D127" s="514"/>
      <c r="E127" s="239" t="s">
        <v>24</v>
      </c>
      <c r="F127" s="176">
        <v>174</v>
      </c>
      <c r="G127" s="176">
        <v>165</v>
      </c>
      <c r="H127" s="176">
        <v>168</v>
      </c>
      <c r="I127" s="176">
        <v>165</v>
      </c>
      <c r="J127" s="176"/>
      <c r="K127" s="69"/>
      <c r="L127" s="176">
        <f t="shared" si="4"/>
        <v>-9</v>
      </c>
      <c r="M127" s="176">
        <f t="shared" si="4"/>
        <v>3</v>
      </c>
      <c r="N127" s="176">
        <f t="shared" si="4"/>
        <v>-3</v>
      </c>
      <c r="O127" s="176">
        <f t="shared" si="3"/>
        <v>-165</v>
      </c>
      <c r="P127" s="69"/>
      <c r="Q127" s="177">
        <f t="shared" si="6"/>
        <v>-5.1724137931034482E-2</v>
      </c>
      <c r="R127" s="177">
        <f t="shared" si="6"/>
        <v>1.8181818181818181E-2</v>
      </c>
      <c r="S127" s="177">
        <f t="shared" si="6"/>
        <v>-1.7857142857142856E-2</v>
      </c>
      <c r="T127" s="177">
        <f t="shared" si="5"/>
        <v>-1</v>
      </c>
    </row>
    <row r="128" spans="1:20" ht="12.75" x14ac:dyDescent="0.2">
      <c r="A128" s="570"/>
      <c r="B128" s="570"/>
      <c r="C128" s="514"/>
      <c r="D128" s="514"/>
      <c r="E128" s="239" t="s">
        <v>91</v>
      </c>
      <c r="F128" s="176">
        <v>12</v>
      </c>
      <c r="G128" s="176"/>
      <c r="H128" s="176"/>
      <c r="I128" s="176"/>
      <c r="J128" s="176"/>
      <c r="K128" s="69"/>
      <c r="L128" s="176">
        <f t="shared" si="4"/>
        <v>-12</v>
      </c>
      <c r="M128" s="176">
        <f t="shared" si="4"/>
        <v>0</v>
      </c>
      <c r="N128" s="176">
        <f t="shared" si="4"/>
        <v>0</v>
      </c>
      <c r="O128" s="176">
        <f t="shared" si="3"/>
        <v>0</v>
      </c>
      <c r="P128" s="69"/>
      <c r="Q128" s="177">
        <f t="shared" si="6"/>
        <v>-1</v>
      </c>
      <c r="R128" s="177" t="e">
        <f t="shared" si="6"/>
        <v>#DIV/0!</v>
      </c>
      <c r="S128" s="177" t="e">
        <f t="shared" si="6"/>
        <v>#DIV/0!</v>
      </c>
      <c r="T128" s="177" t="e">
        <f t="shared" si="5"/>
        <v>#DIV/0!</v>
      </c>
    </row>
    <row r="129" spans="1:20" ht="12.75" x14ac:dyDescent="0.2">
      <c r="A129" s="570"/>
      <c r="B129" s="570"/>
      <c r="C129" s="514"/>
      <c r="D129" s="514"/>
      <c r="E129" s="239" t="s">
        <v>586</v>
      </c>
      <c r="F129" s="176"/>
      <c r="G129" s="176"/>
      <c r="H129" s="176"/>
      <c r="I129" s="176"/>
      <c r="J129" s="176">
        <v>6533</v>
      </c>
      <c r="K129" s="69"/>
      <c r="L129" s="176">
        <f t="shared" si="4"/>
        <v>0</v>
      </c>
      <c r="M129" s="176">
        <f t="shared" si="4"/>
        <v>0</v>
      </c>
      <c r="N129" s="176">
        <f t="shared" si="4"/>
        <v>0</v>
      </c>
      <c r="O129" s="176">
        <f t="shared" si="3"/>
        <v>6533</v>
      </c>
      <c r="P129" s="69"/>
      <c r="Q129" s="177" t="e">
        <f t="shared" si="6"/>
        <v>#DIV/0!</v>
      </c>
      <c r="R129" s="177" t="e">
        <f t="shared" si="6"/>
        <v>#DIV/0!</v>
      </c>
      <c r="S129" s="177" t="e">
        <f t="shared" si="6"/>
        <v>#DIV/0!</v>
      </c>
      <c r="T129" s="177" t="e">
        <f t="shared" si="5"/>
        <v>#DIV/0!</v>
      </c>
    </row>
    <row r="130" spans="1:20" ht="12.75" x14ac:dyDescent="0.2">
      <c r="A130" s="570"/>
      <c r="B130" s="570"/>
      <c r="C130" s="514"/>
      <c r="D130" s="514"/>
      <c r="E130" s="239" t="s">
        <v>113</v>
      </c>
      <c r="F130" s="176">
        <v>7590</v>
      </c>
      <c r="G130" s="176">
        <v>7258</v>
      </c>
      <c r="H130" s="176">
        <v>6611</v>
      </c>
      <c r="I130" s="176">
        <v>6716</v>
      </c>
      <c r="J130" s="176">
        <v>31</v>
      </c>
      <c r="K130" s="69"/>
      <c r="L130" s="176">
        <f t="shared" si="4"/>
        <v>-332</v>
      </c>
      <c r="M130" s="176">
        <f t="shared" si="4"/>
        <v>-647</v>
      </c>
      <c r="N130" s="176">
        <f t="shared" si="4"/>
        <v>105</v>
      </c>
      <c r="O130" s="176">
        <f t="shared" si="3"/>
        <v>-6685</v>
      </c>
      <c r="P130" s="69"/>
      <c r="Q130" s="177">
        <f t="shared" si="6"/>
        <v>-4.3741765480895915E-2</v>
      </c>
      <c r="R130" s="177">
        <f t="shared" si="6"/>
        <v>-8.9143014604574258E-2</v>
      </c>
      <c r="S130" s="177">
        <f t="shared" si="6"/>
        <v>1.5882619875964302E-2</v>
      </c>
      <c r="T130" s="177">
        <f t="shared" si="5"/>
        <v>-0.99538415723645024</v>
      </c>
    </row>
    <row r="131" spans="1:20" ht="12.75" x14ac:dyDescent="0.2">
      <c r="A131" s="570"/>
      <c r="B131" s="570"/>
      <c r="C131" s="514"/>
      <c r="D131" s="514"/>
      <c r="E131" s="239" t="s">
        <v>225</v>
      </c>
      <c r="F131" s="176"/>
      <c r="G131" s="176"/>
      <c r="H131" s="176">
        <v>1009</v>
      </c>
      <c r="I131" s="176">
        <v>995</v>
      </c>
      <c r="J131" s="176">
        <v>996</v>
      </c>
      <c r="K131" s="69"/>
      <c r="L131" s="176">
        <f t="shared" si="4"/>
        <v>0</v>
      </c>
      <c r="M131" s="176">
        <f t="shared" si="4"/>
        <v>1009</v>
      </c>
      <c r="N131" s="176">
        <f t="shared" si="4"/>
        <v>-14</v>
      </c>
      <c r="O131" s="176">
        <f t="shared" si="3"/>
        <v>1</v>
      </c>
      <c r="P131" s="69"/>
      <c r="Q131" s="177" t="e">
        <f t="shared" si="6"/>
        <v>#DIV/0!</v>
      </c>
      <c r="R131" s="177" t="e">
        <f t="shared" si="6"/>
        <v>#DIV/0!</v>
      </c>
      <c r="S131" s="177">
        <f t="shared" si="6"/>
        <v>-1.3875123885034688E-2</v>
      </c>
      <c r="T131" s="177">
        <f t="shared" si="5"/>
        <v>1.0050251256281408E-3</v>
      </c>
    </row>
    <row r="132" spans="1:20" ht="12.75" x14ac:dyDescent="0.2">
      <c r="A132" s="570"/>
      <c r="B132" s="570"/>
      <c r="C132" s="514"/>
      <c r="D132" s="514"/>
      <c r="E132" s="239" t="s">
        <v>79</v>
      </c>
      <c r="F132" s="176">
        <v>314</v>
      </c>
      <c r="G132" s="176"/>
      <c r="H132" s="176"/>
      <c r="I132" s="176"/>
      <c r="J132" s="176"/>
      <c r="K132" s="69"/>
      <c r="L132" s="176">
        <f t="shared" si="4"/>
        <v>-314</v>
      </c>
      <c r="M132" s="176">
        <f t="shared" si="4"/>
        <v>0</v>
      </c>
      <c r="N132" s="176">
        <f t="shared" si="4"/>
        <v>0</v>
      </c>
      <c r="O132" s="176">
        <f t="shared" si="3"/>
        <v>0</v>
      </c>
      <c r="P132" s="69"/>
      <c r="Q132" s="177">
        <f t="shared" si="6"/>
        <v>-1</v>
      </c>
      <c r="R132" s="177" t="e">
        <f t="shared" si="6"/>
        <v>#DIV/0!</v>
      </c>
      <c r="S132" s="177" t="e">
        <f t="shared" si="6"/>
        <v>#DIV/0!</v>
      </c>
      <c r="T132" s="177" t="e">
        <f t="shared" si="5"/>
        <v>#DIV/0!</v>
      </c>
    </row>
    <row r="133" spans="1:20" ht="12.75" x14ac:dyDescent="0.2">
      <c r="A133" s="570"/>
      <c r="B133" s="570"/>
      <c r="C133" s="514"/>
      <c r="D133" s="514"/>
      <c r="E133" s="239" t="s">
        <v>226</v>
      </c>
      <c r="F133" s="176"/>
      <c r="G133" s="176">
        <v>279</v>
      </c>
      <c r="H133" s="176">
        <v>290</v>
      </c>
      <c r="I133" s="176">
        <v>293</v>
      </c>
      <c r="J133" s="176">
        <v>312</v>
      </c>
      <c r="K133" s="69"/>
      <c r="L133" s="176">
        <f t="shared" si="4"/>
        <v>279</v>
      </c>
      <c r="M133" s="176">
        <f t="shared" si="4"/>
        <v>11</v>
      </c>
      <c r="N133" s="176">
        <f t="shared" si="4"/>
        <v>3</v>
      </c>
      <c r="O133" s="176">
        <f t="shared" si="3"/>
        <v>19</v>
      </c>
      <c r="P133" s="69"/>
      <c r="Q133" s="177" t="e">
        <f t="shared" si="6"/>
        <v>#DIV/0!</v>
      </c>
      <c r="R133" s="177">
        <f t="shared" si="6"/>
        <v>3.9426523297491037E-2</v>
      </c>
      <c r="S133" s="177">
        <f t="shared" si="6"/>
        <v>1.0344827586206896E-2</v>
      </c>
      <c r="T133" s="177">
        <f t="shared" si="5"/>
        <v>6.4846416382252553E-2</v>
      </c>
    </row>
    <row r="134" spans="1:20" ht="12.75" x14ac:dyDescent="0.2">
      <c r="A134" s="570"/>
      <c r="B134" s="570"/>
      <c r="C134" s="514"/>
      <c r="D134" s="514"/>
      <c r="E134" s="239" t="s">
        <v>76</v>
      </c>
      <c r="F134" s="176">
        <v>929</v>
      </c>
      <c r="G134" s="176">
        <v>919</v>
      </c>
      <c r="H134" s="176"/>
      <c r="I134" s="176"/>
      <c r="J134" s="176"/>
      <c r="K134" s="69"/>
      <c r="L134" s="176">
        <f t="shared" si="4"/>
        <v>-10</v>
      </c>
      <c r="M134" s="176">
        <f t="shared" si="4"/>
        <v>-919</v>
      </c>
      <c r="N134" s="176">
        <f t="shared" si="4"/>
        <v>0</v>
      </c>
      <c r="O134" s="176">
        <f t="shared" si="3"/>
        <v>0</v>
      </c>
      <c r="P134" s="69"/>
      <c r="Q134" s="177">
        <f t="shared" si="6"/>
        <v>-1.0764262648008612E-2</v>
      </c>
      <c r="R134" s="177">
        <f t="shared" si="6"/>
        <v>-1</v>
      </c>
      <c r="S134" s="177" t="e">
        <f t="shared" si="6"/>
        <v>#DIV/0!</v>
      </c>
      <c r="T134" s="177" t="e">
        <f t="shared" si="5"/>
        <v>#DIV/0!</v>
      </c>
    </row>
    <row r="135" spans="1:20" ht="12.75" x14ac:dyDescent="0.2">
      <c r="A135" s="570"/>
      <c r="B135" s="570"/>
      <c r="C135" s="514"/>
      <c r="D135" s="514"/>
      <c r="E135" s="239" t="s">
        <v>81</v>
      </c>
      <c r="F135" s="176">
        <v>101</v>
      </c>
      <c r="G135" s="176">
        <v>101</v>
      </c>
      <c r="H135" s="176"/>
      <c r="I135" s="176"/>
      <c r="J135" s="176"/>
      <c r="K135" s="69"/>
      <c r="L135" s="176">
        <f t="shared" si="4"/>
        <v>0</v>
      </c>
      <c r="M135" s="176">
        <f t="shared" si="4"/>
        <v>-101</v>
      </c>
      <c r="N135" s="176">
        <f t="shared" si="4"/>
        <v>0</v>
      </c>
      <c r="O135" s="176">
        <f t="shared" si="4"/>
        <v>0</v>
      </c>
      <c r="P135" s="69"/>
      <c r="Q135" s="177">
        <f t="shared" si="6"/>
        <v>0</v>
      </c>
      <c r="R135" s="177">
        <f t="shared" si="6"/>
        <v>-1</v>
      </c>
      <c r="S135" s="177" t="e">
        <f t="shared" si="6"/>
        <v>#DIV/0!</v>
      </c>
      <c r="T135" s="177" t="e">
        <f t="shared" si="5"/>
        <v>#DIV/0!</v>
      </c>
    </row>
    <row r="136" spans="1:20" ht="12.75" x14ac:dyDescent="0.2">
      <c r="A136" s="570"/>
      <c r="B136" s="570"/>
      <c r="C136" s="514"/>
      <c r="D136" s="514"/>
      <c r="E136" s="239" t="s">
        <v>587</v>
      </c>
      <c r="F136" s="176"/>
      <c r="G136" s="176"/>
      <c r="H136" s="176"/>
      <c r="I136" s="176"/>
      <c r="J136" s="176">
        <v>1</v>
      </c>
      <c r="K136" s="69"/>
      <c r="L136" s="176">
        <f t="shared" ref="L136:O199" si="7">G136-F136</f>
        <v>0</v>
      </c>
      <c r="M136" s="176">
        <f t="shared" si="7"/>
        <v>0</v>
      </c>
      <c r="N136" s="176">
        <f t="shared" si="7"/>
        <v>0</v>
      </c>
      <c r="O136" s="176">
        <f t="shared" si="7"/>
        <v>1</v>
      </c>
      <c r="P136" s="69"/>
      <c r="Q136" s="177" t="e">
        <f t="shared" si="6"/>
        <v>#DIV/0!</v>
      </c>
      <c r="R136" s="177" t="e">
        <f t="shared" si="6"/>
        <v>#DIV/0!</v>
      </c>
      <c r="S136" s="177" t="e">
        <f t="shared" si="6"/>
        <v>#DIV/0!</v>
      </c>
      <c r="T136" s="177" t="e">
        <f t="shared" si="5"/>
        <v>#DIV/0!</v>
      </c>
    </row>
    <row r="137" spans="1:20" ht="12.75" x14ac:dyDescent="0.2">
      <c r="A137" s="570"/>
      <c r="B137" s="570"/>
      <c r="C137" s="514"/>
      <c r="D137" s="514"/>
      <c r="E137" s="239" t="s">
        <v>25</v>
      </c>
      <c r="F137" s="176">
        <v>941</v>
      </c>
      <c r="G137" s="176">
        <v>924</v>
      </c>
      <c r="H137" s="176">
        <v>915</v>
      </c>
      <c r="I137" s="176">
        <v>910</v>
      </c>
      <c r="J137" s="176">
        <v>839</v>
      </c>
      <c r="K137" s="69"/>
      <c r="L137" s="176">
        <f t="shared" si="7"/>
        <v>-17</v>
      </c>
      <c r="M137" s="176">
        <f t="shared" si="7"/>
        <v>-9</v>
      </c>
      <c r="N137" s="176">
        <f t="shared" si="7"/>
        <v>-5</v>
      </c>
      <c r="O137" s="176">
        <f t="shared" si="7"/>
        <v>-71</v>
      </c>
      <c r="P137" s="69"/>
      <c r="Q137" s="177">
        <f t="shared" si="6"/>
        <v>-1.8065887353878853E-2</v>
      </c>
      <c r="R137" s="177">
        <f t="shared" si="6"/>
        <v>-9.74025974025974E-3</v>
      </c>
      <c r="S137" s="177">
        <f t="shared" si="6"/>
        <v>-5.4644808743169399E-3</v>
      </c>
      <c r="T137" s="177">
        <f t="shared" si="5"/>
        <v>-7.8021978021978022E-2</v>
      </c>
    </row>
    <row r="138" spans="1:20" ht="12.75" x14ac:dyDescent="0.2">
      <c r="A138" s="570"/>
      <c r="B138" s="570"/>
      <c r="C138" s="514"/>
      <c r="D138" s="514"/>
      <c r="E138" s="239" t="s">
        <v>114</v>
      </c>
      <c r="F138" s="176">
        <v>49</v>
      </c>
      <c r="G138" s="176">
        <v>49</v>
      </c>
      <c r="H138" s="176">
        <v>50</v>
      </c>
      <c r="I138" s="176">
        <v>55</v>
      </c>
      <c r="J138" s="176">
        <v>65</v>
      </c>
      <c r="K138" s="69"/>
      <c r="L138" s="176">
        <f t="shared" si="7"/>
        <v>0</v>
      </c>
      <c r="M138" s="176">
        <f t="shared" si="7"/>
        <v>1</v>
      </c>
      <c r="N138" s="176">
        <f t="shared" si="7"/>
        <v>5</v>
      </c>
      <c r="O138" s="176">
        <f t="shared" si="7"/>
        <v>10</v>
      </c>
      <c r="P138" s="69"/>
      <c r="Q138" s="177">
        <f t="shared" si="6"/>
        <v>0</v>
      </c>
      <c r="R138" s="177">
        <f t="shared" si="6"/>
        <v>2.0408163265306121E-2</v>
      </c>
      <c r="S138" s="177">
        <f t="shared" si="6"/>
        <v>0.1</v>
      </c>
      <c r="T138" s="177">
        <f t="shared" si="5"/>
        <v>0.18181818181818182</v>
      </c>
    </row>
    <row r="139" spans="1:20" ht="12.75" x14ac:dyDescent="0.2">
      <c r="A139" s="570"/>
      <c r="B139" s="570"/>
      <c r="C139" s="514"/>
      <c r="D139" s="514"/>
      <c r="E139" s="239" t="s">
        <v>181</v>
      </c>
      <c r="F139" s="176">
        <v>13</v>
      </c>
      <c r="G139" s="176"/>
      <c r="H139" s="176"/>
      <c r="I139" s="176"/>
      <c r="J139" s="176"/>
      <c r="K139" s="69"/>
      <c r="L139" s="176">
        <f t="shared" si="7"/>
        <v>-13</v>
      </c>
      <c r="M139" s="176">
        <f t="shared" si="7"/>
        <v>0</v>
      </c>
      <c r="N139" s="176">
        <f t="shared" si="7"/>
        <v>0</v>
      </c>
      <c r="O139" s="176">
        <f t="shared" si="7"/>
        <v>0</v>
      </c>
      <c r="P139" s="69"/>
      <c r="Q139" s="177">
        <f t="shared" si="6"/>
        <v>-1</v>
      </c>
      <c r="R139" s="177" t="e">
        <f t="shared" si="6"/>
        <v>#DIV/0!</v>
      </c>
      <c r="S139" s="177" t="e">
        <f t="shared" si="6"/>
        <v>#DIV/0!</v>
      </c>
      <c r="T139" s="177" t="e">
        <f t="shared" si="5"/>
        <v>#DIV/0!</v>
      </c>
    </row>
    <row r="140" spans="1:20" ht="12.75" x14ac:dyDescent="0.2">
      <c r="A140" s="570"/>
      <c r="B140" s="570" t="s">
        <v>588</v>
      </c>
      <c r="C140" s="514"/>
      <c r="D140" s="514"/>
      <c r="E140" s="239"/>
      <c r="F140" s="176">
        <v>45882</v>
      </c>
      <c r="G140" s="176">
        <v>44223</v>
      </c>
      <c r="H140" s="176">
        <v>42794</v>
      </c>
      <c r="I140" s="176">
        <v>42808</v>
      </c>
      <c r="J140" s="176">
        <v>43023</v>
      </c>
      <c r="K140" s="69"/>
      <c r="L140" s="176">
        <f t="shared" si="7"/>
        <v>-1659</v>
      </c>
      <c r="M140" s="176">
        <f t="shared" si="7"/>
        <v>-1429</v>
      </c>
      <c r="N140" s="176">
        <f t="shared" si="7"/>
        <v>14</v>
      </c>
      <c r="O140" s="176">
        <f t="shared" si="7"/>
        <v>215</v>
      </c>
      <c r="P140" s="69"/>
      <c r="Q140" s="177">
        <f t="shared" si="6"/>
        <v>-3.6157970445926509E-2</v>
      </c>
      <c r="R140" s="177">
        <f t="shared" si="6"/>
        <v>-3.2313502023833748E-2</v>
      </c>
      <c r="S140" s="177">
        <f t="shared" si="6"/>
        <v>3.2714866570079915E-4</v>
      </c>
      <c r="T140" s="177">
        <f t="shared" si="5"/>
        <v>5.0224257148196597E-3</v>
      </c>
    </row>
    <row r="141" spans="1:20" ht="12.75" customHeight="1" x14ac:dyDescent="0.2">
      <c r="A141" s="570" t="s">
        <v>118</v>
      </c>
      <c r="B141" s="593"/>
      <c r="C141" s="594"/>
      <c r="D141" s="594"/>
      <c r="E141" s="594"/>
      <c r="F141" s="241">
        <v>85007</v>
      </c>
      <c r="G141" s="241">
        <v>83677</v>
      </c>
      <c r="H141" s="241">
        <v>82031</v>
      </c>
      <c r="I141" s="241">
        <v>82673</v>
      </c>
      <c r="J141" s="241">
        <v>83961</v>
      </c>
      <c r="K141" s="69"/>
      <c r="L141" s="241">
        <f t="shared" si="7"/>
        <v>-1330</v>
      </c>
      <c r="M141" s="241">
        <f t="shared" si="7"/>
        <v>-1646</v>
      </c>
      <c r="N141" s="241">
        <f t="shared" si="7"/>
        <v>642</v>
      </c>
      <c r="O141" s="241">
        <f t="shared" si="7"/>
        <v>1288</v>
      </c>
      <c r="P141" s="69"/>
      <c r="Q141" s="242">
        <f t="shared" si="6"/>
        <v>-1.5645770348324255E-2</v>
      </c>
      <c r="R141" s="242">
        <f t="shared" si="6"/>
        <v>-1.9670877302006524E-2</v>
      </c>
      <c r="S141" s="242">
        <f t="shared" si="6"/>
        <v>7.8263095658958198E-3</v>
      </c>
      <c r="T141" s="242">
        <f t="shared" si="5"/>
        <v>1.5579451574274551E-2</v>
      </c>
    </row>
    <row r="142" spans="1:20" ht="11.25" customHeight="1" x14ac:dyDescent="0.2">
      <c r="A142" s="596" t="s">
        <v>40</v>
      </c>
      <c r="B142" s="597" t="s">
        <v>589</v>
      </c>
      <c r="C142" s="597">
        <v>1</v>
      </c>
      <c r="D142" s="597">
        <v>2</v>
      </c>
      <c r="E142" s="597" t="s">
        <v>590</v>
      </c>
      <c r="F142" s="243"/>
      <c r="G142" s="243"/>
      <c r="H142" s="243"/>
      <c r="I142" s="243"/>
      <c r="J142" s="243">
        <v>18</v>
      </c>
      <c r="K142" s="69"/>
      <c r="L142" s="243">
        <f t="shared" si="7"/>
        <v>0</v>
      </c>
      <c r="M142" s="243">
        <f t="shared" si="7"/>
        <v>0</v>
      </c>
      <c r="N142" s="243">
        <f t="shared" si="7"/>
        <v>0</v>
      </c>
      <c r="O142" s="243">
        <f t="shared" si="7"/>
        <v>18</v>
      </c>
      <c r="P142" s="69"/>
      <c r="Q142" s="244" t="e">
        <f t="shared" si="6"/>
        <v>#DIV/0!</v>
      </c>
      <c r="R142" s="244" t="e">
        <f t="shared" si="6"/>
        <v>#DIV/0!</v>
      </c>
      <c r="S142" s="244" t="e">
        <f t="shared" si="6"/>
        <v>#DIV/0!</v>
      </c>
      <c r="T142" s="244" t="e">
        <f t="shared" si="5"/>
        <v>#DIV/0!</v>
      </c>
    </row>
    <row r="143" spans="1:20" ht="11.25" customHeight="1" x14ac:dyDescent="0.2">
      <c r="A143" s="595"/>
      <c r="B143" s="595"/>
      <c r="C143" s="595"/>
      <c r="D143" s="595"/>
      <c r="E143" s="239" t="s">
        <v>591</v>
      </c>
      <c r="F143" s="176"/>
      <c r="G143" s="176"/>
      <c r="H143" s="176"/>
      <c r="I143" s="176"/>
      <c r="J143" s="176">
        <v>12</v>
      </c>
      <c r="K143" s="69"/>
      <c r="L143" s="176">
        <f t="shared" si="7"/>
        <v>0</v>
      </c>
      <c r="M143" s="176">
        <f t="shared" si="7"/>
        <v>0</v>
      </c>
      <c r="N143" s="176">
        <f t="shared" si="7"/>
        <v>0</v>
      </c>
      <c r="O143" s="176">
        <f t="shared" si="7"/>
        <v>12</v>
      </c>
      <c r="P143" s="69"/>
      <c r="Q143" s="177" t="e">
        <f t="shared" si="6"/>
        <v>#DIV/0!</v>
      </c>
      <c r="R143" s="177" t="e">
        <f t="shared" si="6"/>
        <v>#DIV/0!</v>
      </c>
      <c r="S143" s="177" t="e">
        <f t="shared" si="6"/>
        <v>#DIV/0!</v>
      </c>
      <c r="T143" s="177" t="e">
        <f t="shared" si="5"/>
        <v>#DIV/0!</v>
      </c>
    </row>
    <row r="144" spans="1:20" ht="12.75" x14ac:dyDescent="0.2">
      <c r="A144" s="570"/>
      <c r="B144" s="570"/>
      <c r="C144" s="514"/>
      <c r="D144" s="514"/>
      <c r="E144" s="239" t="s">
        <v>182</v>
      </c>
      <c r="F144" s="176">
        <v>17</v>
      </c>
      <c r="G144" s="176">
        <v>16</v>
      </c>
      <c r="H144" s="176">
        <v>25</v>
      </c>
      <c r="I144" s="176">
        <v>21</v>
      </c>
      <c r="J144" s="176"/>
      <c r="K144" s="69"/>
      <c r="L144" s="176">
        <f t="shared" si="7"/>
        <v>-1</v>
      </c>
      <c r="M144" s="176">
        <f t="shared" si="7"/>
        <v>9</v>
      </c>
      <c r="N144" s="176">
        <f t="shared" si="7"/>
        <v>-4</v>
      </c>
      <c r="O144" s="176">
        <f t="shared" si="7"/>
        <v>-21</v>
      </c>
      <c r="P144" s="69"/>
      <c r="Q144" s="177">
        <f t="shared" si="6"/>
        <v>-5.8823529411764705E-2</v>
      </c>
      <c r="R144" s="177">
        <f t="shared" si="6"/>
        <v>0.5625</v>
      </c>
      <c r="S144" s="177">
        <f t="shared" si="6"/>
        <v>-0.16</v>
      </c>
      <c r="T144" s="177">
        <f t="shared" si="5"/>
        <v>-1</v>
      </c>
    </row>
    <row r="145" spans="1:20" ht="12.75" x14ac:dyDescent="0.2">
      <c r="A145" s="570"/>
      <c r="B145" s="570"/>
      <c r="C145" s="514"/>
      <c r="D145" s="514"/>
      <c r="E145" s="239" t="s">
        <v>227</v>
      </c>
      <c r="F145" s="176">
        <v>39</v>
      </c>
      <c r="G145" s="176">
        <v>37</v>
      </c>
      <c r="H145" s="176">
        <v>19</v>
      </c>
      <c r="I145" s="176">
        <v>28</v>
      </c>
      <c r="J145" s="176">
        <v>28</v>
      </c>
      <c r="K145" s="69"/>
      <c r="L145" s="176">
        <f t="shared" si="7"/>
        <v>-2</v>
      </c>
      <c r="M145" s="176">
        <f t="shared" si="7"/>
        <v>-18</v>
      </c>
      <c r="N145" s="176">
        <f t="shared" si="7"/>
        <v>9</v>
      </c>
      <c r="O145" s="176">
        <f t="shared" si="7"/>
        <v>0</v>
      </c>
      <c r="P145" s="69"/>
      <c r="Q145" s="177">
        <f t="shared" si="6"/>
        <v>-5.128205128205128E-2</v>
      </c>
      <c r="R145" s="177">
        <f t="shared" si="6"/>
        <v>-0.48648648648648651</v>
      </c>
      <c r="S145" s="177">
        <f t="shared" si="6"/>
        <v>0.47368421052631576</v>
      </c>
      <c r="T145" s="177">
        <f t="shared" si="5"/>
        <v>0</v>
      </c>
    </row>
    <row r="146" spans="1:20" ht="12.75" x14ac:dyDescent="0.2">
      <c r="A146" s="570"/>
      <c r="B146" s="570"/>
      <c r="C146" s="514"/>
      <c r="D146" s="514"/>
      <c r="E146" s="239" t="s">
        <v>228</v>
      </c>
      <c r="F146" s="176"/>
      <c r="G146" s="176">
        <v>22</v>
      </c>
      <c r="H146" s="176"/>
      <c r="I146" s="176">
        <v>11</v>
      </c>
      <c r="J146" s="176"/>
      <c r="K146" s="69"/>
      <c r="L146" s="176">
        <f t="shared" si="7"/>
        <v>22</v>
      </c>
      <c r="M146" s="176">
        <f t="shared" si="7"/>
        <v>-22</v>
      </c>
      <c r="N146" s="176">
        <f t="shared" si="7"/>
        <v>11</v>
      </c>
      <c r="O146" s="176">
        <f t="shared" si="7"/>
        <v>-11</v>
      </c>
      <c r="P146" s="69"/>
      <c r="Q146" s="177" t="e">
        <f t="shared" si="6"/>
        <v>#DIV/0!</v>
      </c>
      <c r="R146" s="177">
        <f t="shared" si="6"/>
        <v>-1</v>
      </c>
      <c r="S146" s="177" t="e">
        <f t="shared" si="6"/>
        <v>#DIV/0!</v>
      </c>
      <c r="T146" s="177">
        <f t="shared" si="5"/>
        <v>-1</v>
      </c>
    </row>
    <row r="147" spans="1:20" ht="12.75" x14ac:dyDescent="0.2">
      <c r="A147" s="570"/>
      <c r="B147" s="570"/>
      <c r="C147" s="514"/>
      <c r="D147" s="514"/>
      <c r="E147" s="239" t="s">
        <v>229</v>
      </c>
      <c r="F147" s="176"/>
      <c r="G147" s="176"/>
      <c r="H147" s="176"/>
      <c r="I147" s="176">
        <v>14</v>
      </c>
      <c r="J147" s="176">
        <v>7</v>
      </c>
      <c r="K147" s="69"/>
      <c r="L147" s="176">
        <f t="shared" si="7"/>
        <v>0</v>
      </c>
      <c r="M147" s="176">
        <f t="shared" si="7"/>
        <v>0</v>
      </c>
      <c r="N147" s="176">
        <f t="shared" si="7"/>
        <v>14</v>
      </c>
      <c r="O147" s="176">
        <f t="shared" si="7"/>
        <v>-7</v>
      </c>
      <c r="P147" s="69"/>
      <c r="Q147" s="177" t="e">
        <f t="shared" si="6"/>
        <v>#DIV/0!</v>
      </c>
      <c r="R147" s="177" t="e">
        <f t="shared" si="6"/>
        <v>#DIV/0!</v>
      </c>
      <c r="S147" s="177" t="e">
        <f t="shared" si="6"/>
        <v>#DIV/0!</v>
      </c>
      <c r="T147" s="177">
        <f t="shared" si="5"/>
        <v>-0.5</v>
      </c>
    </row>
    <row r="148" spans="1:20" ht="12.75" x14ac:dyDescent="0.2">
      <c r="A148" s="570"/>
      <c r="B148" s="570"/>
      <c r="C148" s="514"/>
      <c r="D148" s="514"/>
      <c r="E148" s="239" t="s">
        <v>183</v>
      </c>
      <c r="F148" s="176">
        <v>11</v>
      </c>
      <c r="G148" s="176">
        <v>10</v>
      </c>
      <c r="H148" s="176">
        <v>7</v>
      </c>
      <c r="I148" s="176">
        <v>4</v>
      </c>
      <c r="J148" s="176"/>
      <c r="K148" s="69"/>
      <c r="L148" s="176">
        <f t="shared" si="7"/>
        <v>-1</v>
      </c>
      <c r="M148" s="176">
        <f t="shared" si="7"/>
        <v>-3</v>
      </c>
      <c r="N148" s="176">
        <f t="shared" si="7"/>
        <v>-3</v>
      </c>
      <c r="O148" s="176">
        <f t="shared" si="7"/>
        <v>-4</v>
      </c>
      <c r="P148" s="69"/>
      <c r="Q148" s="177">
        <f t="shared" si="6"/>
        <v>-9.0909090909090912E-2</v>
      </c>
      <c r="R148" s="177">
        <f t="shared" si="6"/>
        <v>-0.3</v>
      </c>
      <c r="S148" s="177">
        <f t="shared" si="6"/>
        <v>-0.42857142857142855</v>
      </c>
      <c r="T148" s="177">
        <f t="shared" si="5"/>
        <v>-1</v>
      </c>
    </row>
    <row r="149" spans="1:20" ht="12.75" x14ac:dyDescent="0.2">
      <c r="A149" s="570"/>
      <c r="B149" s="570"/>
      <c r="C149" s="514"/>
      <c r="D149" s="514"/>
      <c r="E149" s="239" t="s">
        <v>128</v>
      </c>
      <c r="F149" s="176">
        <v>8</v>
      </c>
      <c r="G149" s="176"/>
      <c r="H149" s="176"/>
      <c r="I149" s="176"/>
      <c r="J149" s="176"/>
      <c r="K149" s="69"/>
      <c r="L149" s="176">
        <f t="shared" si="7"/>
        <v>-8</v>
      </c>
      <c r="M149" s="176">
        <f t="shared" si="7"/>
        <v>0</v>
      </c>
      <c r="N149" s="176">
        <f t="shared" si="7"/>
        <v>0</v>
      </c>
      <c r="O149" s="176">
        <f t="shared" si="7"/>
        <v>0</v>
      </c>
      <c r="P149" s="69"/>
      <c r="Q149" s="177">
        <f t="shared" si="6"/>
        <v>-1</v>
      </c>
      <c r="R149" s="177" t="e">
        <f t="shared" si="6"/>
        <v>#DIV/0!</v>
      </c>
      <c r="S149" s="177" t="e">
        <f t="shared" si="6"/>
        <v>#DIV/0!</v>
      </c>
      <c r="T149" s="177" t="e">
        <f t="shared" si="5"/>
        <v>#DIV/0!</v>
      </c>
    </row>
    <row r="150" spans="1:20" ht="12.75" x14ac:dyDescent="0.2">
      <c r="A150" s="570"/>
      <c r="B150" s="570"/>
      <c r="C150" s="595">
        <v>2</v>
      </c>
      <c r="D150" s="514">
        <v>2</v>
      </c>
      <c r="E150" s="239" t="s">
        <v>230</v>
      </c>
      <c r="F150" s="176">
        <v>11</v>
      </c>
      <c r="G150" s="176">
        <v>14</v>
      </c>
      <c r="H150" s="176">
        <v>14</v>
      </c>
      <c r="I150" s="176">
        <v>21</v>
      </c>
      <c r="J150" s="176">
        <v>21</v>
      </c>
      <c r="K150" s="69"/>
      <c r="L150" s="176">
        <f t="shared" si="7"/>
        <v>3</v>
      </c>
      <c r="M150" s="176">
        <f t="shared" si="7"/>
        <v>0</v>
      </c>
      <c r="N150" s="176">
        <f t="shared" si="7"/>
        <v>7</v>
      </c>
      <c r="O150" s="176">
        <f t="shared" si="7"/>
        <v>0</v>
      </c>
      <c r="P150" s="69"/>
      <c r="Q150" s="177">
        <f t="shared" si="6"/>
        <v>0.27272727272727271</v>
      </c>
      <c r="R150" s="177">
        <f t="shared" si="6"/>
        <v>0</v>
      </c>
      <c r="S150" s="177">
        <f t="shared" si="6"/>
        <v>0.5</v>
      </c>
      <c r="T150" s="177">
        <f t="shared" si="6"/>
        <v>0</v>
      </c>
    </row>
    <row r="151" spans="1:20" ht="12.75" x14ac:dyDescent="0.2">
      <c r="A151" s="570"/>
      <c r="B151" s="570"/>
      <c r="C151" s="514"/>
      <c r="D151" s="514"/>
      <c r="E151" s="239" t="s">
        <v>231</v>
      </c>
      <c r="F151" s="176"/>
      <c r="G151" s="176">
        <v>26</v>
      </c>
      <c r="H151" s="176">
        <v>23</v>
      </c>
      <c r="I151" s="176">
        <v>19</v>
      </c>
      <c r="J151" s="176">
        <v>21</v>
      </c>
      <c r="K151" s="69"/>
      <c r="L151" s="176">
        <f t="shared" si="7"/>
        <v>26</v>
      </c>
      <c r="M151" s="176">
        <f t="shared" si="7"/>
        <v>-3</v>
      </c>
      <c r="N151" s="176">
        <f t="shared" si="7"/>
        <v>-4</v>
      </c>
      <c r="O151" s="176">
        <f t="shared" si="7"/>
        <v>2</v>
      </c>
      <c r="P151" s="69"/>
      <c r="Q151" s="177" t="e">
        <f t="shared" ref="Q151:T214" si="8">L151/F151</f>
        <v>#DIV/0!</v>
      </c>
      <c r="R151" s="177">
        <f t="shared" si="8"/>
        <v>-0.11538461538461539</v>
      </c>
      <c r="S151" s="177">
        <f t="shared" si="8"/>
        <v>-0.17391304347826086</v>
      </c>
      <c r="T151" s="177">
        <f t="shared" si="8"/>
        <v>0.10526315789473684</v>
      </c>
    </row>
    <row r="152" spans="1:20" ht="12.75" x14ac:dyDescent="0.2">
      <c r="A152" s="570"/>
      <c r="B152" s="570"/>
      <c r="C152" s="514"/>
      <c r="D152" s="514"/>
      <c r="E152" s="239" t="s">
        <v>232</v>
      </c>
      <c r="F152" s="176"/>
      <c r="G152" s="176"/>
      <c r="H152" s="176">
        <v>16</v>
      </c>
      <c r="I152" s="176"/>
      <c r="J152" s="176">
        <v>5</v>
      </c>
      <c r="K152" s="69"/>
      <c r="L152" s="176">
        <f t="shared" si="7"/>
        <v>0</v>
      </c>
      <c r="M152" s="176">
        <f t="shared" si="7"/>
        <v>16</v>
      </c>
      <c r="N152" s="176">
        <f t="shared" si="7"/>
        <v>-16</v>
      </c>
      <c r="O152" s="176">
        <f t="shared" si="7"/>
        <v>5</v>
      </c>
      <c r="P152" s="69"/>
      <c r="Q152" s="177" t="e">
        <f t="shared" si="8"/>
        <v>#DIV/0!</v>
      </c>
      <c r="R152" s="177" t="e">
        <f t="shared" si="8"/>
        <v>#DIV/0!</v>
      </c>
      <c r="S152" s="177">
        <f t="shared" si="8"/>
        <v>-1</v>
      </c>
      <c r="T152" s="177" t="e">
        <f t="shared" si="8"/>
        <v>#DIV/0!</v>
      </c>
    </row>
    <row r="153" spans="1:20" ht="12.75" x14ac:dyDescent="0.2">
      <c r="A153" s="570"/>
      <c r="B153" s="570"/>
      <c r="C153" s="514"/>
      <c r="D153" s="514"/>
      <c r="E153" s="239" t="s">
        <v>592</v>
      </c>
      <c r="F153" s="176"/>
      <c r="G153" s="176"/>
      <c r="H153" s="176"/>
      <c r="I153" s="176"/>
      <c r="J153" s="176">
        <v>10</v>
      </c>
      <c r="K153" s="69"/>
      <c r="L153" s="176">
        <f t="shared" si="7"/>
        <v>0</v>
      </c>
      <c r="M153" s="176">
        <f t="shared" si="7"/>
        <v>0</v>
      </c>
      <c r="N153" s="176">
        <f t="shared" si="7"/>
        <v>0</v>
      </c>
      <c r="O153" s="176">
        <f t="shared" si="7"/>
        <v>10</v>
      </c>
      <c r="P153" s="69"/>
      <c r="Q153" s="177" t="e">
        <f t="shared" si="8"/>
        <v>#DIV/0!</v>
      </c>
      <c r="R153" s="177" t="e">
        <f t="shared" si="8"/>
        <v>#DIV/0!</v>
      </c>
      <c r="S153" s="177" t="e">
        <f t="shared" si="8"/>
        <v>#DIV/0!</v>
      </c>
      <c r="T153" s="177" t="e">
        <f t="shared" si="8"/>
        <v>#DIV/0!</v>
      </c>
    </row>
    <row r="154" spans="1:20" ht="12.75" x14ac:dyDescent="0.2">
      <c r="A154" s="570"/>
      <c r="B154" s="570"/>
      <c r="C154" s="514"/>
      <c r="D154" s="514"/>
      <c r="E154" s="239" t="s">
        <v>46</v>
      </c>
      <c r="F154" s="176">
        <v>23</v>
      </c>
      <c r="G154" s="176"/>
      <c r="H154" s="176"/>
      <c r="I154" s="176"/>
      <c r="J154" s="176"/>
      <c r="K154" s="69"/>
      <c r="L154" s="176">
        <f t="shared" si="7"/>
        <v>-23</v>
      </c>
      <c r="M154" s="176">
        <f t="shared" si="7"/>
        <v>0</v>
      </c>
      <c r="N154" s="176">
        <f t="shared" si="7"/>
        <v>0</v>
      </c>
      <c r="O154" s="176">
        <f t="shared" si="7"/>
        <v>0</v>
      </c>
      <c r="P154" s="69"/>
      <c r="Q154" s="177">
        <f t="shared" si="8"/>
        <v>-1</v>
      </c>
      <c r="R154" s="177" t="e">
        <f t="shared" si="8"/>
        <v>#DIV/0!</v>
      </c>
      <c r="S154" s="177" t="e">
        <f t="shared" si="8"/>
        <v>#DIV/0!</v>
      </c>
      <c r="T154" s="177" t="e">
        <f t="shared" si="8"/>
        <v>#DIV/0!</v>
      </c>
    </row>
    <row r="155" spans="1:20" ht="12.75" x14ac:dyDescent="0.2">
      <c r="A155" s="570"/>
      <c r="B155" s="570"/>
      <c r="C155" s="514"/>
      <c r="D155" s="514"/>
      <c r="E155" s="239" t="s">
        <v>233</v>
      </c>
      <c r="F155" s="176">
        <v>1</v>
      </c>
      <c r="G155" s="176"/>
      <c r="H155" s="176">
        <v>3</v>
      </c>
      <c r="I155" s="176">
        <v>6</v>
      </c>
      <c r="J155" s="176"/>
      <c r="K155" s="69"/>
      <c r="L155" s="176">
        <f t="shared" si="7"/>
        <v>-1</v>
      </c>
      <c r="M155" s="176">
        <f t="shared" si="7"/>
        <v>3</v>
      </c>
      <c r="N155" s="176">
        <f t="shared" si="7"/>
        <v>3</v>
      </c>
      <c r="O155" s="176">
        <f t="shared" si="7"/>
        <v>-6</v>
      </c>
      <c r="P155" s="69"/>
      <c r="Q155" s="177">
        <f t="shared" si="8"/>
        <v>-1</v>
      </c>
      <c r="R155" s="177" t="e">
        <f t="shared" si="8"/>
        <v>#DIV/0!</v>
      </c>
      <c r="S155" s="177">
        <f t="shared" si="8"/>
        <v>1</v>
      </c>
      <c r="T155" s="177">
        <f t="shared" si="8"/>
        <v>-1</v>
      </c>
    </row>
    <row r="156" spans="1:20" ht="12.75" x14ac:dyDescent="0.2">
      <c r="A156" s="570"/>
      <c r="B156" s="593"/>
      <c r="C156" s="594"/>
      <c r="D156" s="594"/>
      <c r="E156" s="594" t="s">
        <v>137</v>
      </c>
      <c r="F156" s="241">
        <v>18</v>
      </c>
      <c r="G156" s="241">
        <v>4</v>
      </c>
      <c r="H156" s="241"/>
      <c r="I156" s="241"/>
      <c r="J156" s="241"/>
      <c r="K156" s="69"/>
      <c r="L156" s="241">
        <f t="shared" si="7"/>
        <v>-14</v>
      </c>
      <c r="M156" s="241">
        <f t="shared" si="7"/>
        <v>-4</v>
      </c>
      <c r="N156" s="241">
        <f t="shared" si="7"/>
        <v>0</v>
      </c>
      <c r="O156" s="241">
        <f t="shared" si="7"/>
        <v>0</v>
      </c>
      <c r="P156" s="69"/>
      <c r="Q156" s="242">
        <f t="shared" si="8"/>
        <v>-0.77777777777777779</v>
      </c>
      <c r="R156" s="242">
        <f t="shared" si="8"/>
        <v>-1</v>
      </c>
      <c r="S156" s="242" t="e">
        <f t="shared" si="8"/>
        <v>#DIV/0!</v>
      </c>
      <c r="T156" s="242" t="e">
        <f t="shared" si="8"/>
        <v>#DIV/0!</v>
      </c>
    </row>
    <row r="157" spans="1:20" ht="12.75" x14ac:dyDescent="0.2">
      <c r="A157" s="570"/>
      <c r="B157" s="595" t="s">
        <v>593</v>
      </c>
      <c r="C157" s="595"/>
      <c r="D157" s="595"/>
      <c r="E157" s="239"/>
      <c r="F157" s="176">
        <v>128</v>
      </c>
      <c r="G157" s="176">
        <v>129</v>
      </c>
      <c r="H157" s="176">
        <v>107</v>
      </c>
      <c r="I157" s="176">
        <v>124</v>
      </c>
      <c r="J157" s="176">
        <v>122</v>
      </c>
      <c r="K157" s="69"/>
      <c r="L157" s="176">
        <f t="shared" si="7"/>
        <v>1</v>
      </c>
      <c r="M157" s="176">
        <f t="shared" si="7"/>
        <v>-22</v>
      </c>
      <c r="N157" s="176">
        <f t="shared" si="7"/>
        <v>17</v>
      </c>
      <c r="O157" s="176">
        <f t="shared" si="7"/>
        <v>-2</v>
      </c>
      <c r="P157" s="69"/>
      <c r="Q157" s="177">
        <f t="shared" si="8"/>
        <v>7.8125E-3</v>
      </c>
      <c r="R157" s="177">
        <f t="shared" si="8"/>
        <v>-0.17054263565891473</v>
      </c>
      <c r="S157" s="177">
        <f t="shared" si="8"/>
        <v>0.15887850467289719</v>
      </c>
      <c r="T157" s="177">
        <f t="shared" si="8"/>
        <v>-1.6129032258064516E-2</v>
      </c>
    </row>
    <row r="158" spans="1:20" ht="12.75" x14ac:dyDescent="0.2">
      <c r="A158" s="570"/>
      <c r="B158" s="570" t="s">
        <v>264</v>
      </c>
      <c r="C158" s="514">
        <v>1</v>
      </c>
      <c r="D158" s="514">
        <v>1</v>
      </c>
      <c r="E158" s="239" t="s">
        <v>85</v>
      </c>
      <c r="F158" s="176">
        <v>10</v>
      </c>
      <c r="G158" s="176">
        <v>15</v>
      </c>
      <c r="H158" s="176">
        <v>12</v>
      </c>
      <c r="I158" s="176">
        <v>12</v>
      </c>
      <c r="J158" s="176">
        <v>3</v>
      </c>
      <c r="K158" s="69"/>
      <c r="L158" s="176">
        <f t="shared" si="7"/>
        <v>5</v>
      </c>
      <c r="M158" s="176">
        <f t="shared" si="7"/>
        <v>-3</v>
      </c>
      <c r="N158" s="176">
        <f t="shared" si="7"/>
        <v>0</v>
      </c>
      <c r="O158" s="176">
        <f t="shared" si="7"/>
        <v>-9</v>
      </c>
      <c r="P158" s="69"/>
      <c r="Q158" s="177">
        <f t="shared" si="8"/>
        <v>0.5</v>
      </c>
      <c r="R158" s="177">
        <f t="shared" si="8"/>
        <v>-0.2</v>
      </c>
      <c r="S158" s="177">
        <f t="shared" si="8"/>
        <v>0</v>
      </c>
      <c r="T158" s="177">
        <f t="shared" si="8"/>
        <v>-0.75</v>
      </c>
    </row>
    <row r="159" spans="1:20" ht="12.75" x14ac:dyDescent="0.2">
      <c r="A159" s="570"/>
      <c r="B159" s="570"/>
      <c r="C159" s="514"/>
      <c r="D159" s="514"/>
      <c r="E159" s="239" t="s">
        <v>45</v>
      </c>
      <c r="F159" s="176">
        <v>21</v>
      </c>
      <c r="G159" s="176">
        <v>12</v>
      </c>
      <c r="H159" s="176">
        <v>11</v>
      </c>
      <c r="I159" s="176">
        <v>11</v>
      </c>
      <c r="J159" s="176"/>
      <c r="K159" s="69"/>
      <c r="L159" s="176">
        <f t="shared" si="7"/>
        <v>-9</v>
      </c>
      <c r="M159" s="176">
        <f t="shared" si="7"/>
        <v>-1</v>
      </c>
      <c r="N159" s="176">
        <f t="shared" si="7"/>
        <v>0</v>
      </c>
      <c r="O159" s="176">
        <f t="shared" si="7"/>
        <v>-11</v>
      </c>
      <c r="P159" s="69"/>
      <c r="Q159" s="177">
        <f t="shared" si="8"/>
        <v>-0.42857142857142855</v>
      </c>
      <c r="R159" s="177">
        <f t="shared" si="8"/>
        <v>-8.3333333333333329E-2</v>
      </c>
      <c r="S159" s="177">
        <f t="shared" si="8"/>
        <v>0</v>
      </c>
      <c r="T159" s="177">
        <f t="shared" si="8"/>
        <v>-1</v>
      </c>
    </row>
    <row r="160" spans="1:20" ht="12.75" x14ac:dyDescent="0.2">
      <c r="A160" s="570"/>
      <c r="B160" s="570"/>
      <c r="C160" s="514"/>
      <c r="D160" s="514"/>
      <c r="E160" s="239" t="s">
        <v>94</v>
      </c>
      <c r="F160" s="176">
        <v>24</v>
      </c>
      <c r="G160" s="176">
        <v>42</v>
      </c>
      <c r="H160" s="176">
        <v>13</v>
      </c>
      <c r="I160" s="176">
        <v>22</v>
      </c>
      <c r="J160" s="176">
        <v>14</v>
      </c>
      <c r="K160" s="69"/>
      <c r="L160" s="176">
        <f t="shared" si="7"/>
        <v>18</v>
      </c>
      <c r="M160" s="176">
        <f t="shared" si="7"/>
        <v>-29</v>
      </c>
      <c r="N160" s="176">
        <f t="shared" si="7"/>
        <v>9</v>
      </c>
      <c r="O160" s="176">
        <f t="shared" si="7"/>
        <v>-8</v>
      </c>
      <c r="P160" s="69"/>
      <c r="Q160" s="177">
        <f t="shared" si="8"/>
        <v>0.75</v>
      </c>
      <c r="R160" s="177">
        <f t="shared" si="8"/>
        <v>-0.69047619047619047</v>
      </c>
      <c r="S160" s="177">
        <f t="shared" si="8"/>
        <v>0.69230769230769229</v>
      </c>
      <c r="T160" s="177">
        <f t="shared" si="8"/>
        <v>-0.36363636363636365</v>
      </c>
    </row>
    <row r="161" spans="1:20" ht="12.75" x14ac:dyDescent="0.2">
      <c r="A161" s="570"/>
      <c r="B161" s="570"/>
      <c r="C161" s="514"/>
      <c r="D161" s="514"/>
      <c r="E161" s="239" t="s">
        <v>594</v>
      </c>
      <c r="F161" s="176"/>
      <c r="G161" s="176"/>
      <c r="H161" s="176"/>
      <c r="I161" s="176"/>
      <c r="J161" s="176">
        <v>12</v>
      </c>
      <c r="K161" s="69"/>
      <c r="L161" s="176">
        <f t="shared" si="7"/>
        <v>0</v>
      </c>
      <c r="M161" s="176">
        <f t="shared" si="7"/>
        <v>0</v>
      </c>
      <c r="N161" s="176">
        <f t="shared" si="7"/>
        <v>0</v>
      </c>
      <c r="O161" s="176">
        <f t="shared" si="7"/>
        <v>12</v>
      </c>
      <c r="P161" s="69"/>
      <c r="Q161" s="177" t="e">
        <f t="shared" si="8"/>
        <v>#DIV/0!</v>
      </c>
      <c r="R161" s="177" t="e">
        <f t="shared" si="8"/>
        <v>#DIV/0!</v>
      </c>
      <c r="S161" s="177" t="e">
        <f t="shared" si="8"/>
        <v>#DIV/0!</v>
      </c>
      <c r="T161" s="177" t="e">
        <f t="shared" si="8"/>
        <v>#DIV/0!</v>
      </c>
    </row>
    <row r="162" spans="1:20" ht="12.75" x14ac:dyDescent="0.2">
      <c r="A162" s="570"/>
      <c r="B162" s="570"/>
      <c r="C162" s="514"/>
      <c r="D162" s="514"/>
      <c r="E162" s="239" t="s">
        <v>82</v>
      </c>
      <c r="F162" s="176">
        <v>25</v>
      </c>
      <c r="G162" s="176">
        <v>11</v>
      </c>
      <c r="H162" s="176">
        <v>5</v>
      </c>
      <c r="I162" s="176"/>
      <c r="J162" s="176"/>
      <c r="K162" s="69"/>
      <c r="L162" s="176">
        <f t="shared" si="7"/>
        <v>-14</v>
      </c>
      <c r="M162" s="176">
        <f t="shared" si="7"/>
        <v>-6</v>
      </c>
      <c r="N162" s="176">
        <f t="shared" si="7"/>
        <v>-5</v>
      </c>
      <c r="O162" s="176">
        <f t="shared" si="7"/>
        <v>0</v>
      </c>
      <c r="P162" s="69"/>
      <c r="Q162" s="177">
        <f t="shared" si="8"/>
        <v>-0.56000000000000005</v>
      </c>
      <c r="R162" s="177">
        <f t="shared" si="8"/>
        <v>-0.54545454545454541</v>
      </c>
      <c r="S162" s="177">
        <f t="shared" si="8"/>
        <v>-1</v>
      </c>
      <c r="T162" s="177" t="e">
        <f t="shared" si="8"/>
        <v>#DIV/0!</v>
      </c>
    </row>
    <row r="163" spans="1:20" ht="12.75" x14ac:dyDescent="0.2">
      <c r="A163" s="570"/>
      <c r="B163" s="570"/>
      <c r="C163" s="514"/>
      <c r="D163" s="514">
        <v>2</v>
      </c>
      <c r="E163" s="239" t="s">
        <v>234</v>
      </c>
      <c r="F163" s="176"/>
      <c r="G163" s="176"/>
      <c r="H163" s="176"/>
      <c r="I163" s="176">
        <v>397</v>
      </c>
      <c r="J163" s="176">
        <v>356</v>
      </c>
      <c r="K163" s="69"/>
      <c r="L163" s="176">
        <f t="shared" si="7"/>
        <v>0</v>
      </c>
      <c r="M163" s="176">
        <f t="shared" si="7"/>
        <v>0</v>
      </c>
      <c r="N163" s="176">
        <f t="shared" si="7"/>
        <v>397</v>
      </c>
      <c r="O163" s="176">
        <f t="shared" si="7"/>
        <v>-41</v>
      </c>
      <c r="P163" s="69"/>
      <c r="Q163" s="177" t="e">
        <f t="shared" si="8"/>
        <v>#DIV/0!</v>
      </c>
      <c r="R163" s="177" t="e">
        <f t="shared" si="8"/>
        <v>#DIV/0!</v>
      </c>
      <c r="S163" s="177" t="e">
        <f t="shared" si="8"/>
        <v>#DIV/0!</v>
      </c>
      <c r="T163" s="177">
        <f t="shared" si="8"/>
        <v>-0.10327455919395466</v>
      </c>
    </row>
    <row r="164" spans="1:20" ht="12.75" x14ac:dyDescent="0.2">
      <c r="A164" s="570"/>
      <c r="B164" s="570"/>
      <c r="C164" s="514"/>
      <c r="D164" s="514"/>
      <c r="E164" s="239" t="s">
        <v>235</v>
      </c>
      <c r="F164" s="176"/>
      <c r="G164" s="176"/>
      <c r="H164" s="176"/>
      <c r="I164" s="176">
        <v>597</v>
      </c>
      <c r="J164" s="176">
        <v>628</v>
      </c>
      <c r="K164" s="69"/>
      <c r="L164" s="176">
        <f t="shared" si="7"/>
        <v>0</v>
      </c>
      <c r="M164" s="176">
        <f t="shared" si="7"/>
        <v>0</v>
      </c>
      <c r="N164" s="176">
        <f t="shared" si="7"/>
        <v>597</v>
      </c>
      <c r="O164" s="176">
        <f t="shared" si="7"/>
        <v>31</v>
      </c>
      <c r="P164" s="69"/>
      <c r="Q164" s="177" t="e">
        <f t="shared" si="8"/>
        <v>#DIV/0!</v>
      </c>
      <c r="R164" s="177" t="e">
        <f t="shared" si="8"/>
        <v>#DIV/0!</v>
      </c>
      <c r="S164" s="177" t="e">
        <f t="shared" si="8"/>
        <v>#DIV/0!</v>
      </c>
      <c r="T164" s="177">
        <f t="shared" si="8"/>
        <v>5.1926298157453935E-2</v>
      </c>
    </row>
    <row r="165" spans="1:20" ht="12.75" x14ac:dyDescent="0.2">
      <c r="A165" s="570"/>
      <c r="B165" s="570"/>
      <c r="C165" s="514"/>
      <c r="D165" s="514"/>
      <c r="E165" s="239" t="s">
        <v>236</v>
      </c>
      <c r="F165" s="176"/>
      <c r="G165" s="176"/>
      <c r="H165" s="176"/>
      <c r="I165" s="176">
        <v>307</v>
      </c>
      <c r="J165" s="176">
        <v>297</v>
      </c>
      <c r="K165" s="69"/>
      <c r="L165" s="176">
        <f t="shared" si="7"/>
        <v>0</v>
      </c>
      <c r="M165" s="176">
        <f t="shared" si="7"/>
        <v>0</v>
      </c>
      <c r="N165" s="176">
        <f t="shared" si="7"/>
        <v>307</v>
      </c>
      <c r="O165" s="176">
        <f t="shared" si="7"/>
        <v>-10</v>
      </c>
      <c r="P165" s="69"/>
      <c r="Q165" s="177" t="e">
        <f t="shared" si="8"/>
        <v>#DIV/0!</v>
      </c>
      <c r="R165" s="177" t="e">
        <f t="shared" si="8"/>
        <v>#DIV/0!</v>
      </c>
      <c r="S165" s="177" t="e">
        <f t="shared" si="8"/>
        <v>#DIV/0!</v>
      </c>
      <c r="T165" s="177">
        <f t="shared" si="8"/>
        <v>-3.2573289902280131E-2</v>
      </c>
    </row>
    <row r="166" spans="1:20" ht="12.75" x14ac:dyDescent="0.2">
      <c r="A166" s="570"/>
      <c r="B166" s="570"/>
      <c r="C166" s="514"/>
      <c r="D166" s="514"/>
      <c r="E166" s="239" t="s">
        <v>237</v>
      </c>
      <c r="F166" s="176"/>
      <c r="G166" s="176"/>
      <c r="H166" s="176"/>
      <c r="I166" s="176">
        <v>34</v>
      </c>
      <c r="J166" s="176">
        <v>31</v>
      </c>
      <c r="K166" s="69"/>
      <c r="L166" s="176">
        <f t="shared" si="7"/>
        <v>0</v>
      </c>
      <c r="M166" s="176">
        <f t="shared" si="7"/>
        <v>0</v>
      </c>
      <c r="N166" s="176">
        <f t="shared" si="7"/>
        <v>34</v>
      </c>
      <c r="O166" s="176">
        <f t="shared" si="7"/>
        <v>-3</v>
      </c>
      <c r="P166" s="69"/>
      <c r="Q166" s="177" t="e">
        <f t="shared" si="8"/>
        <v>#DIV/0!</v>
      </c>
      <c r="R166" s="177" t="e">
        <f t="shared" si="8"/>
        <v>#DIV/0!</v>
      </c>
      <c r="S166" s="177" t="e">
        <f t="shared" si="8"/>
        <v>#DIV/0!</v>
      </c>
      <c r="T166" s="177">
        <f t="shared" si="8"/>
        <v>-8.8235294117647065E-2</v>
      </c>
    </row>
    <row r="167" spans="1:20" ht="12.75" x14ac:dyDescent="0.2">
      <c r="A167" s="570"/>
      <c r="B167" s="570"/>
      <c r="C167" s="514"/>
      <c r="D167" s="514"/>
      <c r="E167" s="239" t="s">
        <v>238</v>
      </c>
      <c r="F167" s="176"/>
      <c r="G167" s="176"/>
      <c r="H167" s="176"/>
      <c r="I167" s="176">
        <v>250</v>
      </c>
      <c r="J167" s="176">
        <v>260</v>
      </c>
      <c r="K167" s="69"/>
      <c r="L167" s="176">
        <f t="shared" si="7"/>
        <v>0</v>
      </c>
      <c r="M167" s="176">
        <f t="shared" si="7"/>
        <v>0</v>
      </c>
      <c r="N167" s="176">
        <f t="shared" si="7"/>
        <v>250</v>
      </c>
      <c r="O167" s="176">
        <f t="shared" si="7"/>
        <v>10</v>
      </c>
      <c r="P167" s="69"/>
      <c r="Q167" s="177" t="e">
        <f t="shared" si="8"/>
        <v>#DIV/0!</v>
      </c>
      <c r="R167" s="177" t="e">
        <f t="shared" si="8"/>
        <v>#DIV/0!</v>
      </c>
      <c r="S167" s="177" t="e">
        <f t="shared" si="8"/>
        <v>#DIV/0!</v>
      </c>
      <c r="T167" s="177">
        <f t="shared" si="8"/>
        <v>0.04</v>
      </c>
    </row>
    <row r="168" spans="1:20" ht="12.75" x14ac:dyDescent="0.2">
      <c r="A168" s="570"/>
      <c r="B168" s="570"/>
      <c r="C168" s="514"/>
      <c r="D168" s="514"/>
      <c r="E168" s="239" t="s">
        <v>19</v>
      </c>
      <c r="F168" s="176">
        <v>1880</v>
      </c>
      <c r="G168" s="176">
        <v>1529</v>
      </c>
      <c r="H168" s="176">
        <v>1437</v>
      </c>
      <c r="I168" s="176">
        <v>1451</v>
      </c>
      <c r="J168" s="176">
        <v>1511</v>
      </c>
      <c r="K168" s="69"/>
      <c r="L168" s="176">
        <f t="shared" si="7"/>
        <v>-351</v>
      </c>
      <c r="M168" s="176">
        <f t="shared" si="7"/>
        <v>-92</v>
      </c>
      <c r="N168" s="176">
        <f t="shared" si="7"/>
        <v>14</v>
      </c>
      <c r="O168" s="176">
        <f t="shared" si="7"/>
        <v>60</v>
      </c>
      <c r="P168" s="69"/>
      <c r="Q168" s="177">
        <f t="shared" si="8"/>
        <v>-0.18670212765957447</v>
      </c>
      <c r="R168" s="177">
        <f t="shared" si="8"/>
        <v>-6.0170045781556575E-2</v>
      </c>
      <c r="S168" s="177">
        <f t="shared" si="8"/>
        <v>9.7425191370911629E-3</v>
      </c>
      <c r="T168" s="177">
        <f t="shared" si="8"/>
        <v>4.1350792556857342E-2</v>
      </c>
    </row>
    <row r="169" spans="1:20" ht="12.75" x14ac:dyDescent="0.2">
      <c r="A169" s="570"/>
      <c r="B169" s="570"/>
      <c r="C169" s="514"/>
      <c r="D169" s="514"/>
      <c r="E169" s="239" t="s">
        <v>63</v>
      </c>
      <c r="F169" s="176">
        <v>479</v>
      </c>
      <c r="G169" s="176">
        <v>399</v>
      </c>
      <c r="H169" s="176">
        <v>348</v>
      </c>
      <c r="I169" s="176"/>
      <c r="J169" s="176"/>
      <c r="K169" s="69"/>
      <c r="L169" s="176">
        <f t="shared" si="7"/>
        <v>-80</v>
      </c>
      <c r="M169" s="176">
        <f t="shared" si="7"/>
        <v>-51</v>
      </c>
      <c r="N169" s="176">
        <f t="shared" si="7"/>
        <v>-348</v>
      </c>
      <c r="O169" s="176">
        <f t="shared" si="7"/>
        <v>0</v>
      </c>
      <c r="P169" s="69"/>
      <c r="Q169" s="177">
        <f t="shared" si="8"/>
        <v>-0.16701461377870563</v>
      </c>
      <c r="R169" s="177">
        <f t="shared" si="8"/>
        <v>-0.12781954887218044</v>
      </c>
      <c r="S169" s="177">
        <f t="shared" si="8"/>
        <v>-1</v>
      </c>
      <c r="T169" s="177" t="e">
        <f t="shared" si="8"/>
        <v>#DIV/0!</v>
      </c>
    </row>
    <row r="170" spans="1:20" ht="12.75" x14ac:dyDescent="0.2">
      <c r="A170" s="570"/>
      <c r="B170" s="570"/>
      <c r="C170" s="514"/>
      <c r="D170" s="514"/>
      <c r="E170" s="239" t="s">
        <v>30</v>
      </c>
      <c r="F170" s="176">
        <v>827</v>
      </c>
      <c r="G170" s="176">
        <v>792</v>
      </c>
      <c r="H170" s="176">
        <v>644</v>
      </c>
      <c r="I170" s="176">
        <v>629</v>
      </c>
      <c r="J170" s="176">
        <v>557</v>
      </c>
      <c r="K170" s="69"/>
      <c r="L170" s="176">
        <f t="shared" si="7"/>
        <v>-35</v>
      </c>
      <c r="M170" s="176">
        <f t="shared" si="7"/>
        <v>-148</v>
      </c>
      <c r="N170" s="176">
        <f t="shared" si="7"/>
        <v>-15</v>
      </c>
      <c r="O170" s="176">
        <f t="shared" si="7"/>
        <v>-72</v>
      </c>
      <c r="P170" s="69"/>
      <c r="Q170" s="177">
        <f t="shared" si="8"/>
        <v>-4.2321644498186213E-2</v>
      </c>
      <c r="R170" s="177">
        <f t="shared" si="8"/>
        <v>-0.18686868686868688</v>
      </c>
      <c r="S170" s="177">
        <f t="shared" si="8"/>
        <v>-2.3291925465838508E-2</v>
      </c>
      <c r="T170" s="177">
        <f t="shared" si="8"/>
        <v>-0.11446740858505565</v>
      </c>
    </row>
    <row r="171" spans="1:20" ht="12.75" x14ac:dyDescent="0.2">
      <c r="A171" s="570"/>
      <c r="B171" s="570"/>
      <c r="C171" s="514"/>
      <c r="D171" s="514"/>
      <c r="E171" s="239" t="s">
        <v>26</v>
      </c>
      <c r="F171" s="176">
        <v>784</v>
      </c>
      <c r="G171" s="176">
        <v>709</v>
      </c>
      <c r="H171" s="176">
        <v>647</v>
      </c>
      <c r="I171" s="176"/>
      <c r="J171" s="176"/>
      <c r="K171" s="69"/>
      <c r="L171" s="176">
        <f t="shared" si="7"/>
        <v>-75</v>
      </c>
      <c r="M171" s="176">
        <f t="shared" si="7"/>
        <v>-62</v>
      </c>
      <c r="N171" s="176">
        <f t="shared" si="7"/>
        <v>-647</v>
      </c>
      <c r="O171" s="176">
        <f t="shared" si="7"/>
        <v>0</v>
      </c>
      <c r="P171" s="69"/>
      <c r="Q171" s="177">
        <f t="shared" si="8"/>
        <v>-9.5663265306122444E-2</v>
      </c>
      <c r="R171" s="177">
        <f t="shared" si="8"/>
        <v>-8.744710860366714E-2</v>
      </c>
      <c r="S171" s="177">
        <f t="shared" si="8"/>
        <v>-1</v>
      </c>
      <c r="T171" s="177" t="e">
        <f t="shared" si="8"/>
        <v>#DIV/0!</v>
      </c>
    </row>
    <row r="172" spans="1:20" ht="12.75" x14ac:dyDescent="0.2">
      <c r="A172" s="570"/>
      <c r="B172" s="570"/>
      <c r="C172" s="514"/>
      <c r="D172" s="514"/>
      <c r="E172" s="239" t="s">
        <v>50</v>
      </c>
      <c r="F172" s="176">
        <v>189</v>
      </c>
      <c r="G172" s="176">
        <v>206</v>
      </c>
      <c r="H172" s="176">
        <v>177</v>
      </c>
      <c r="I172" s="176">
        <v>155</v>
      </c>
      <c r="J172" s="176">
        <v>140</v>
      </c>
      <c r="K172" s="69"/>
      <c r="L172" s="176">
        <f t="shared" si="7"/>
        <v>17</v>
      </c>
      <c r="M172" s="176">
        <f t="shared" si="7"/>
        <v>-29</v>
      </c>
      <c r="N172" s="176">
        <f t="shared" si="7"/>
        <v>-22</v>
      </c>
      <c r="O172" s="176">
        <f t="shared" si="7"/>
        <v>-15</v>
      </c>
      <c r="P172" s="69"/>
      <c r="Q172" s="177">
        <f t="shared" si="8"/>
        <v>8.9947089947089942E-2</v>
      </c>
      <c r="R172" s="177">
        <f t="shared" si="8"/>
        <v>-0.14077669902912621</v>
      </c>
      <c r="S172" s="177">
        <f t="shared" si="8"/>
        <v>-0.12429378531073447</v>
      </c>
      <c r="T172" s="177">
        <f t="shared" si="8"/>
        <v>-9.6774193548387094E-2</v>
      </c>
    </row>
    <row r="173" spans="1:20" ht="12.75" x14ac:dyDescent="0.2">
      <c r="A173" s="570"/>
      <c r="B173" s="570"/>
      <c r="C173" s="514"/>
      <c r="D173" s="514"/>
      <c r="E173" s="239" t="s">
        <v>8</v>
      </c>
      <c r="F173" s="176">
        <v>85</v>
      </c>
      <c r="G173" s="176">
        <v>88</v>
      </c>
      <c r="H173" s="176">
        <v>82</v>
      </c>
      <c r="I173" s="176">
        <v>91</v>
      </c>
      <c r="J173" s="176">
        <v>84</v>
      </c>
      <c r="K173" s="69"/>
      <c r="L173" s="176">
        <f t="shared" si="7"/>
        <v>3</v>
      </c>
      <c r="M173" s="176">
        <f t="shared" si="7"/>
        <v>-6</v>
      </c>
      <c r="N173" s="176">
        <f t="shared" si="7"/>
        <v>9</v>
      </c>
      <c r="O173" s="176">
        <f t="shared" si="7"/>
        <v>-7</v>
      </c>
      <c r="P173" s="69"/>
      <c r="Q173" s="177">
        <f t="shared" si="8"/>
        <v>3.5294117647058823E-2</v>
      </c>
      <c r="R173" s="177">
        <f t="shared" si="8"/>
        <v>-6.8181818181818177E-2</v>
      </c>
      <c r="S173" s="177">
        <f t="shared" si="8"/>
        <v>0.10975609756097561</v>
      </c>
      <c r="T173" s="177">
        <f t="shared" si="8"/>
        <v>-7.6923076923076927E-2</v>
      </c>
    </row>
    <row r="174" spans="1:20" ht="12.75" x14ac:dyDescent="0.2">
      <c r="A174" s="570"/>
      <c r="B174" s="570"/>
      <c r="C174" s="514"/>
      <c r="D174" s="514"/>
      <c r="E174" s="239" t="s">
        <v>86</v>
      </c>
      <c r="F174" s="176">
        <v>685</v>
      </c>
      <c r="G174" s="176">
        <v>544</v>
      </c>
      <c r="H174" s="176">
        <v>425</v>
      </c>
      <c r="I174" s="176">
        <v>422</v>
      </c>
      <c r="J174" s="176">
        <v>394</v>
      </c>
      <c r="K174" s="69"/>
      <c r="L174" s="176">
        <f t="shared" si="7"/>
        <v>-141</v>
      </c>
      <c r="M174" s="176">
        <f t="shared" si="7"/>
        <v>-119</v>
      </c>
      <c r="N174" s="176">
        <f t="shared" si="7"/>
        <v>-3</v>
      </c>
      <c r="O174" s="176">
        <f t="shared" si="7"/>
        <v>-28</v>
      </c>
      <c r="P174" s="69"/>
      <c r="Q174" s="177">
        <f t="shared" si="8"/>
        <v>-0.20583941605839415</v>
      </c>
      <c r="R174" s="177">
        <f t="shared" si="8"/>
        <v>-0.21875</v>
      </c>
      <c r="S174" s="177">
        <f t="shared" si="8"/>
        <v>-7.058823529411765E-3</v>
      </c>
      <c r="T174" s="177">
        <f t="shared" si="8"/>
        <v>-6.6350710900473939E-2</v>
      </c>
    </row>
    <row r="175" spans="1:20" ht="12.75" x14ac:dyDescent="0.2">
      <c r="A175" s="570"/>
      <c r="B175" s="570"/>
      <c r="C175" s="514"/>
      <c r="D175" s="514"/>
      <c r="E175" s="239" t="s">
        <v>70</v>
      </c>
      <c r="F175" s="176">
        <v>598</v>
      </c>
      <c r="G175" s="176">
        <v>436</v>
      </c>
      <c r="H175" s="176">
        <v>330</v>
      </c>
      <c r="I175" s="176">
        <v>327</v>
      </c>
      <c r="J175" s="176">
        <v>305</v>
      </c>
      <c r="K175" s="69"/>
      <c r="L175" s="176">
        <f t="shared" si="7"/>
        <v>-162</v>
      </c>
      <c r="M175" s="176">
        <f t="shared" si="7"/>
        <v>-106</v>
      </c>
      <c r="N175" s="176">
        <f t="shared" si="7"/>
        <v>-3</v>
      </c>
      <c r="O175" s="176">
        <f t="shared" si="7"/>
        <v>-22</v>
      </c>
      <c r="P175" s="69"/>
      <c r="Q175" s="177">
        <f t="shared" si="8"/>
        <v>-0.2709030100334448</v>
      </c>
      <c r="R175" s="177">
        <f t="shared" si="8"/>
        <v>-0.24311926605504589</v>
      </c>
      <c r="S175" s="177">
        <f t="shared" si="8"/>
        <v>-9.0909090909090905E-3</v>
      </c>
      <c r="T175" s="177">
        <f t="shared" si="8"/>
        <v>-6.7278287461773695E-2</v>
      </c>
    </row>
    <row r="176" spans="1:20" ht="12.75" x14ac:dyDescent="0.2">
      <c r="A176" s="570"/>
      <c r="B176" s="570"/>
      <c r="C176" s="514"/>
      <c r="D176" s="514"/>
      <c r="E176" s="239" t="s">
        <v>38</v>
      </c>
      <c r="F176" s="176">
        <v>190</v>
      </c>
      <c r="G176" s="176">
        <v>168</v>
      </c>
      <c r="H176" s="176">
        <v>152</v>
      </c>
      <c r="I176" s="176">
        <v>129</v>
      </c>
      <c r="J176" s="176">
        <v>155</v>
      </c>
      <c r="K176" s="69"/>
      <c r="L176" s="176">
        <f t="shared" si="7"/>
        <v>-22</v>
      </c>
      <c r="M176" s="176">
        <f t="shared" si="7"/>
        <v>-16</v>
      </c>
      <c r="N176" s="176">
        <f t="shared" si="7"/>
        <v>-23</v>
      </c>
      <c r="O176" s="176">
        <f t="shared" si="7"/>
        <v>26</v>
      </c>
      <c r="P176" s="69"/>
      <c r="Q176" s="177">
        <f t="shared" si="8"/>
        <v>-0.11578947368421053</v>
      </c>
      <c r="R176" s="177">
        <f t="shared" si="8"/>
        <v>-9.5238095238095233E-2</v>
      </c>
      <c r="S176" s="177">
        <f t="shared" si="8"/>
        <v>-0.15131578947368421</v>
      </c>
      <c r="T176" s="177">
        <f t="shared" si="8"/>
        <v>0.20155038759689922</v>
      </c>
    </row>
    <row r="177" spans="1:20" ht="12.75" x14ac:dyDescent="0.2">
      <c r="A177" s="570"/>
      <c r="B177" s="570"/>
      <c r="C177" s="514"/>
      <c r="D177" s="514"/>
      <c r="E177" s="239" t="s">
        <v>36</v>
      </c>
      <c r="F177" s="176">
        <v>416</v>
      </c>
      <c r="G177" s="176">
        <v>393</v>
      </c>
      <c r="H177" s="176">
        <v>400</v>
      </c>
      <c r="I177" s="176">
        <v>409</v>
      </c>
      <c r="J177" s="176">
        <v>371</v>
      </c>
      <c r="K177" s="69"/>
      <c r="L177" s="176">
        <f t="shared" si="7"/>
        <v>-23</v>
      </c>
      <c r="M177" s="176">
        <f t="shared" si="7"/>
        <v>7</v>
      </c>
      <c r="N177" s="176">
        <f t="shared" si="7"/>
        <v>9</v>
      </c>
      <c r="O177" s="176">
        <f t="shared" si="7"/>
        <v>-38</v>
      </c>
      <c r="P177" s="69"/>
      <c r="Q177" s="177">
        <f t="shared" si="8"/>
        <v>-5.5288461538461536E-2</v>
      </c>
      <c r="R177" s="177">
        <f t="shared" si="8"/>
        <v>1.7811704834605598E-2</v>
      </c>
      <c r="S177" s="177">
        <f t="shared" si="8"/>
        <v>2.2499999999999999E-2</v>
      </c>
      <c r="T177" s="177">
        <f t="shared" si="8"/>
        <v>-9.2909535452322736E-2</v>
      </c>
    </row>
    <row r="178" spans="1:20" ht="12.75" x14ac:dyDescent="0.2">
      <c r="A178" s="570"/>
      <c r="B178" s="570"/>
      <c r="C178" s="514"/>
      <c r="D178" s="514"/>
      <c r="E178" s="239" t="s">
        <v>71</v>
      </c>
      <c r="F178" s="176">
        <v>1338</v>
      </c>
      <c r="G178" s="176">
        <v>1345</v>
      </c>
      <c r="H178" s="176">
        <v>1346</v>
      </c>
      <c r="I178" s="176">
        <v>1309</v>
      </c>
      <c r="J178" s="176">
        <v>1312</v>
      </c>
      <c r="K178" s="69"/>
      <c r="L178" s="176">
        <f t="shared" si="7"/>
        <v>7</v>
      </c>
      <c r="M178" s="176">
        <f t="shared" si="7"/>
        <v>1</v>
      </c>
      <c r="N178" s="176">
        <f t="shared" si="7"/>
        <v>-37</v>
      </c>
      <c r="O178" s="176">
        <f t="shared" si="7"/>
        <v>3</v>
      </c>
      <c r="P178" s="69"/>
      <c r="Q178" s="177">
        <f t="shared" si="8"/>
        <v>5.2316890881913304E-3</v>
      </c>
      <c r="R178" s="177">
        <f t="shared" si="8"/>
        <v>7.4349442379182155E-4</v>
      </c>
      <c r="S178" s="177">
        <f t="shared" si="8"/>
        <v>-2.7488855869242199E-2</v>
      </c>
      <c r="T178" s="177">
        <f t="shared" si="8"/>
        <v>2.2918258212375861E-3</v>
      </c>
    </row>
    <row r="179" spans="1:20" ht="12.75" x14ac:dyDescent="0.2">
      <c r="A179" s="570"/>
      <c r="B179" s="570"/>
      <c r="C179" s="514"/>
      <c r="D179" s="514"/>
      <c r="E179" s="239" t="s">
        <v>31</v>
      </c>
      <c r="F179" s="176">
        <v>363</v>
      </c>
      <c r="G179" s="176">
        <v>323</v>
      </c>
      <c r="H179" s="176">
        <v>290</v>
      </c>
      <c r="I179" s="176"/>
      <c r="J179" s="176"/>
      <c r="K179" s="69"/>
      <c r="L179" s="176">
        <f t="shared" si="7"/>
        <v>-40</v>
      </c>
      <c r="M179" s="176">
        <f t="shared" si="7"/>
        <v>-33</v>
      </c>
      <c r="N179" s="176">
        <f t="shared" si="7"/>
        <v>-290</v>
      </c>
      <c r="O179" s="176">
        <f t="shared" si="7"/>
        <v>0</v>
      </c>
      <c r="P179" s="69"/>
      <c r="Q179" s="177">
        <f t="shared" si="8"/>
        <v>-0.11019283746556474</v>
      </c>
      <c r="R179" s="177">
        <f t="shared" si="8"/>
        <v>-0.1021671826625387</v>
      </c>
      <c r="S179" s="177">
        <f t="shared" si="8"/>
        <v>-1</v>
      </c>
      <c r="T179" s="177" t="e">
        <f t="shared" si="8"/>
        <v>#DIV/0!</v>
      </c>
    </row>
    <row r="180" spans="1:20" ht="12.75" x14ac:dyDescent="0.2">
      <c r="A180" s="570"/>
      <c r="B180" s="570"/>
      <c r="C180" s="514"/>
      <c r="D180" s="514"/>
      <c r="E180" s="239" t="s">
        <v>32</v>
      </c>
      <c r="F180" s="176">
        <v>983</v>
      </c>
      <c r="G180" s="176">
        <v>918</v>
      </c>
      <c r="H180" s="176">
        <v>887</v>
      </c>
      <c r="I180" s="176">
        <v>827</v>
      </c>
      <c r="J180" s="176">
        <v>921</v>
      </c>
      <c r="K180" s="69"/>
      <c r="L180" s="176">
        <f t="shared" si="7"/>
        <v>-65</v>
      </c>
      <c r="M180" s="176">
        <f t="shared" si="7"/>
        <v>-31</v>
      </c>
      <c r="N180" s="176">
        <f t="shared" si="7"/>
        <v>-60</v>
      </c>
      <c r="O180" s="176">
        <f t="shared" si="7"/>
        <v>94</v>
      </c>
      <c r="P180" s="69"/>
      <c r="Q180" s="177">
        <f t="shared" si="8"/>
        <v>-6.6124109867751774E-2</v>
      </c>
      <c r="R180" s="177">
        <f t="shared" si="8"/>
        <v>-3.3769063180827889E-2</v>
      </c>
      <c r="S180" s="177">
        <f t="shared" si="8"/>
        <v>-6.7643742953776773E-2</v>
      </c>
      <c r="T180" s="177">
        <f t="shared" si="8"/>
        <v>0.11366384522370013</v>
      </c>
    </row>
    <row r="181" spans="1:20" ht="12.75" x14ac:dyDescent="0.2">
      <c r="A181" s="570"/>
      <c r="B181" s="570"/>
      <c r="C181" s="514"/>
      <c r="D181" s="514"/>
      <c r="E181" s="239" t="s">
        <v>53</v>
      </c>
      <c r="F181" s="176">
        <v>510</v>
      </c>
      <c r="G181" s="176">
        <v>366</v>
      </c>
      <c r="H181" s="176">
        <v>311</v>
      </c>
      <c r="I181" s="176"/>
      <c r="J181" s="176"/>
      <c r="K181" s="69"/>
      <c r="L181" s="176">
        <f t="shared" si="7"/>
        <v>-144</v>
      </c>
      <c r="M181" s="176">
        <f t="shared" si="7"/>
        <v>-55</v>
      </c>
      <c r="N181" s="176">
        <f t="shared" si="7"/>
        <v>-311</v>
      </c>
      <c r="O181" s="176">
        <f t="shared" si="7"/>
        <v>0</v>
      </c>
      <c r="P181" s="69"/>
      <c r="Q181" s="177">
        <f t="shared" si="8"/>
        <v>-0.28235294117647058</v>
      </c>
      <c r="R181" s="177">
        <f t="shared" si="8"/>
        <v>-0.15027322404371585</v>
      </c>
      <c r="S181" s="177">
        <f t="shared" si="8"/>
        <v>-1</v>
      </c>
      <c r="T181" s="177" t="e">
        <f t="shared" si="8"/>
        <v>#DIV/0!</v>
      </c>
    </row>
    <row r="182" spans="1:20" ht="12.75" x14ac:dyDescent="0.2">
      <c r="A182" s="570"/>
      <c r="B182" s="570"/>
      <c r="C182" s="514"/>
      <c r="D182" s="514"/>
      <c r="E182" s="239" t="s">
        <v>56</v>
      </c>
      <c r="F182" s="176"/>
      <c r="G182" s="176">
        <v>5</v>
      </c>
      <c r="H182" s="176"/>
      <c r="I182" s="176"/>
      <c r="J182" s="176"/>
      <c r="K182" s="69"/>
      <c r="L182" s="176">
        <f t="shared" si="7"/>
        <v>5</v>
      </c>
      <c r="M182" s="176">
        <f t="shared" si="7"/>
        <v>-5</v>
      </c>
      <c r="N182" s="176">
        <f t="shared" si="7"/>
        <v>0</v>
      </c>
      <c r="O182" s="176">
        <f t="shared" si="7"/>
        <v>0</v>
      </c>
      <c r="P182" s="69"/>
      <c r="Q182" s="177" t="e">
        <f t="shared" si="8"/>
        <v>#DIV/0!</v>
      </c>
      <c r="R182" s="177">
        <f t="shared" si="8"/>
        <v>-1</v>
      </c>
      <c r="S182" s="177" t="e">
        <f t="shared" si="8"/>
        <v>#DIV/0!</v>
      </c>
      <c r="T182" s="177" t="e">
        <f t="shared" si="8"/>
        <v>#DIV/0!</v>
      </c>
    </row>
    <row r="183" spans="1:20" ht="12.75" x14ac:dyDescent="0.2">
      <c r="A183" s="570"/>
      <c r="B183" s="570"/>
      <c r="C183" s="514"/>
      <c r="D183" s="514"/>
      <c r="E183" s="239" t="s">
        <v>54</v>
      </c>
      <c r="F183" s="176">
        <v>58</v>
      </c>
      <c r="G183" s="176">
        <v>33</v>
      </c>
      <c r="H183" s="176">
        <v>38</v>
      </c>
      <c r="I183" s="176"/>
      <c r="J183" s="176"/>
      <c r="K183" s="69"/>
      <c r="L183" s="176">
        <f t="shared" si="7"/>
        <v>-25</v>
      </c>
      <c r="M183" s="176">
        <f t="shared" si="7"/>
        <v>5</v>
      </c>
      <c r="N183" s="176">
        <f t="shared" si="7"/>
        <v>-38</v>
      </c>
      <c r="O183" s="176">
        <f t="shared" si="7"/>
        <v>0</v>
      </c>
      <c r="P183" s="69"/>
      <c r="Q183" s="177">
        <f t="shared" si="8"/>
        <v>-0.43103448275862066</v>
      </c>
      <c r="R183" s="177">
        <f t="shared" si="8"/>
        <v>0.15151515151515152</v>
      </c>
      <c r="S183" s="177">
        <f t="shared" si="8"/>
        <v>-1</v>
      </c>
      <c r="T183" s="177" t="e">
        <f t="shared" si="8"/>
        <v>#DIV/0!</v>
      </c>
    </row>
    <row r="184" spans="1:20" ht="12.75" x14ac:dyDescent="0.2">
      <c r="A184" s="570"/>
      <c r="B184" s="570"/>
      <c r="C184" s="514"/>
      <c r="D184" s="514"/>
      <c r="E184" s="239" t="s">
        <v>55</v>
      </c>
      <c r="F184" s="176">
        <v>12</v>
      </c>
      <c r="G184" s="176">
        <v>15</v>
      </c>
      <c r="H184" s="176">
        <v>7</v>
      </c>
      <c r="I184" s="176"/>
      <c r="J184" s="176"/>
      <c r="K184" s="69"/>
      <c r="L184" s="176">
        <f t="shared" si="7"/>
        <v>3</v>
      </c>
      <c r="M184" s="176">
        <f t="shared" si="7"/>
        <v>-8</v>
      </c>
      <c r="N184" s="176">
        <f t="shared" si="7"/>
        <v>-7</v>
      </c>
      <c r="O184" s="176">
        <f t="shared" si="7"/>
        <v>0</v>
      </c>
      <c r="P184" s="69"/>
      <c r="Q184" s="177">
        <f t="shared" si="8"/>
        <v>0.25</v>
      </c>
      <c r="R184" s="177">
        <f t="shared" si="8"/>
        <v>-0.53333333333333333</v>
      </c>
      <c r="S184" s="177">
        <f t="shared" si="8"/>
        <v>-1</v>
      </c>
      <c r="T184" s="177" t="e">
        <f t="shared" si="8"/>
        <v>#DIV/0!</v>
      </c>
    </row>
    <row r="185" spans="1:20" ht="12.75" x14ac:dyDescent="0.2">
      <c r="A185" s="570"/>
      <c r="B185" s="570"/>
      <c r="C185" s="514"/>
      <c r="D185" s="514"/>
      <c r="E185" s="239" t="s">
        <v>239</v>
      </c>
      <c r="F185" s="176"/>
      <c r="G185" s="176"/>
      <c r="H185" s="176">
        <v>229</v>
      </c>
      <c r="I185" s="176">
        <v>185</v>
      </c>
      <c r="J185" s="176">
        <v>146</v>
      </c>
      <c r="K185" s="69"/>
      <c r="L185" s="176">
        <f t="shared" si="7"/>
        <v>0</v>
      </c>
      <c r="M185" s="176">
        <f t="shared" si="7"/>
        <v>229</v>
      </c>
      <c r="N185" s="176">
        <f t="shared" si="7"/>
        <v>-44</v>
      </c>
      <c r="O185" s="176">
        <f t="shared" si="7"/>
        <v>-39</v>
      </c>
      <c r="P185" s="69"/>
      <c r="Q185" s="177" t="e">
        <f t="shared" si="8"/>
        <v>#DIV/0!</v>
      </c>
      <c r="R185" s="177" t="e">
        <f t="shared" si="8"/>
        <v>#DIV/0!</v>
      </c>
      <c r="S185" s="177">
        <f t="shared" si="8"/>
        <v>-0.19213973799126638</v>
      </c>
      <c r="T185" s="177">
        <f t="shared" si="8"/>
        <v>-0.21081081081081082</v>
      </c>
    </row>
    <row r="186" spans="1:20" ht="12.75" x14ac:dyDescent="0.2">
      <c r="A186" s="570"/>
      <c r="B186" s="570"/>
      <c r="C186" s="595"/>
      <c r="D186" s="514"/>
      <c r="E186" s="239" t="s">
        <v>240</v>
      </c>
      <c r="F186" s="176"/>
      <c r="G186" s="176"/>
      <c r="H186" s="176">
        <v>24</v>
      </c>
      <c r="I186" s="176">
        <v>30</v>
      </c>
      <c r="J186" s="176">
        <v>35</v>
      </c>
      <c r="K186" s="69"/>
      <c r="L186" s="176">
        <f t="shared" si="7"/>
        <v>0</v>
      </c>
      <c r="M186" s="176">
        <f t="shared" si="7"/>
        <v>24</v>
      </c>
      <c r="N186" s="176">
        <f t="shared" si="7"/>
        <v>6</v>
      </c>
      <c r="O186" s="176">
        <f t="shared" si="7"/>
        <v>5</v>
      </c>
      <c r="P186" s="69"/>
      <c r="Q186" s="177" t="e">
        <f t="shared" si="8"/>
        <v>#DIV/0!</v>
      </c>
      <c r="R186" s="177" t="e">
        <f t="shared" si="8"/>
        <v>#DIV/0!</v>
      </c>
      <c r="S186" s="177">
        <f t="shared" si="8"/>
        <v>0.25</v>
      </c>
      <c r="T186" s="177">
        <f t="shared" si="8"/>
        <v>0.16666666666666666</v>
      </c>
    </row>
    <row r="187" spans="1:20" ht="12.75" x14ac:dyDescent="0.2">
      <c r="A187" s="570"/>
      <c r="B187" s="570"/>
      <c r="C187" s="514"/>
      <c r="D187" s="514"/>
      <c r="E187" s="239" t="s">
        <v>241</v>
      </c>
      <c r="F187" s="176"/>
      <c r="G187" s="176"/>
      <c r="H187" s="176">
        <v>28</v>
      </c>
      <c r="I187" s="176">
        <v>34</v>
      </c>
      <c r="J187" s="176">
        <v>30</v>
      </c>
      <c r="K187" s="69"/>
      <c r="L187" s="176">
        <f t="shared" si="7"/>
        <v>0</v>
      </c>
      <c r="M187" s="176">
        <f t="shared" si="7"/>
        <v>28</v>
      </c>
      <c r="N187" s="176">
        <f t="shared" si="7"/>
        <v>6</v>
      </c>
      <c r="O187" s="176">
        <f t="shared" si="7"/>
        <v>-4</v>
      </c>
      <c r="P187" s="69"/>
      <c r="Q187" s="177" t="e">
        <f t="shared" si="8"/>
        <v>#DIV/0!</v>
      </c>
      <c r="R187" s="177" t="e">
        <f t="shared" si="8"/>
        <v>#DIV/0!</v>
      </c>
      <c r="S187" s="177">
        <f t="shared" si="8"/>
        <v>0.21428571428571427</v>
      </c>
      <c r="T187" s="177">
        <f t="shared" si="8"/>
        <v>-0.11764705882352941</v>
      </c>
    </row>
    <row r="188" spans="1:20" ht="12.75" x14ac:dyDescent="0.2">
      <c r="A188" s="570"/>
      <c r="B188" s="570"/>
      <c r="C188" s="514"/>
      <c r="D188" s="514"/>
      <c r="E188" s="239" t="s">
        <v>242</v>
      </c>
      <c r="F188" s="176"/>
      <c r="G188" s="176"/>
      <c r="H188" s="176">
        <v>200</v>
      </c>
      <c r="I188" s="176">
        <v>190</v>
      </c>
      <c r="J188" s="176">
        <v>220</v>
      </c>
      <c r="K188" s="69"/>
      <c r="L188" s="176">
        <f t="shared" si="7"/>
        <v>0</v>
      </c>
      <c r="M188" s="176">
        <f t="shared" si="7"/>
        <v>200</v>
      </c>
      <c r="N188" s="176">
        <f t="shared" si="7"/>
        <v>-10</v>
      </c>
      <c r="O188" s="176">
        <f t="shared" si="7"/>
        <v>30</v>
      </c>
      <c r="P188" s="69"/>
      <c r="Q188" s="177" t="e">
        <f t="shared" si="8"/>
        <v>#DIV/0!</v>
      </c>
      <c r="R188" s="177" t="e">
        <f t="shared" si="8"/>
        <v>#DIV/0!</v>
      </c>
      <c r="S188" s="177">
        <f t="shared" si="8"/>
        <v>-0.05</v>
      </c>
      <c r="T188" s="177">
        <f t="shared" si="8"/>
        <v>0.15789473684210525</v>
      </c>
    </row>
    <row r="189" spans="1:20" ht="12.75" x14ac:dyDescent="0.2">
      <c r="A189" s="570"/>
      <c r="B189" s="570"/>
      <c r="C189" s="514"/>
      <c r="D189" s="514"/>
      <c r="E189" s="239" t="s">
        <v>243</v>
      </c>
      <c r="F189" s="176"/>
      <c r="G189" s="176"/>
      <c r="H189" s="176">
        <v>167</v>
      </c>
      <c r="I189" s="176">
        <v>170</v>
      </c>
      <c r="J189" s="176">
        <v>169</v>
      </c>
      <c r="K189" s="69"/>
      <c r="L189" s="176">
        <f t="shared" si="7"/>
        <v>0</v>
      </c>
      <c r="M189" s="176">
        <f t="shared" si="7"/>
        <v>167</v>
      </c>
      <c r="N189" s="176">
        <f t="shared" si="7"/>
        <v>3</v>
      </c>
      <c r="O189" s="176">
        <f t="shared" si="7"/>
        <v>-1</v>
      </c>
      <c r="P189" s="69"/>
      <c r="Q189" s="177" t="e">
        <f t="shared" si="8"/>
        <v>#DIV/0!</v>
      </c>
      <c r="R189" s="177" t="e">
        <f t="shared" si="8"/>
        <v>#DIV/0!</v>
      </c>
      <c r="S189" s="177">
        <f t="shared" si="8"/>
        <v>1.7964071856287425E-2</v>
      </c>
      <c r="T189" s="177">
        <f t="shared" si="8"/>
        <v>-5.8823529411764705E-3</v>
      </c>
    </row>
    <row r="190" spans="1:20" ht="12.75" x14ac:dyDescent="0.2">
      <c r="A190" s="570"/>
      <c r="B190" s="570"/>
      <c r="C190" s="514"/>
      <c r="D190" s="514"/>
      <c r="E190" s="239" t="s">
        <v>58</v>
      </c>
      <c r="F190" s="176">
        <v>1197</v>
      </c>
      <c r="G190" s="176">
        <v>882</v>
      </c>
      <c r="H190" s="176"/>
      <c r="I190" s="176"/>
      <c r="J190" s="176"/>
      <c r="K190" s="69"/>
      <c r="L190" s="176">
        <f t="shared" si="7"/>
        <v>-315</v>
      </c>
      <c r="M190" s="176">
        <f t="shared" si="7"/>
        <v>-882</v>
      </c>
      <c r="N190" s="176">
        <f t="shared" si="7"/>
        <v>0</v>
      </c>
      <c r="O190" s="176">
        <f t="shared" si="7"/>
        <v>0</v>
      </c>
      <c r="P190" s="69"/>
      <c r="Q190" s="177">
        <f t="shared" si="8"/>
        <v>-0.26315789473684209</v>
      </c>
      <c r="R190" s="177">
        <f t="shared" si="8"/>
        <v>-1</v>
      </c>
      <c r="S190" s="177" t="e">
        <f t="shared" si="8"/>
        <v>#DIV/0!</v>
      </c>
      <c r="T190" s="177" t="e">
        <f t="shared" si="8"/>
        <v>#DIV/0!</v>
      </c>
    </row>
    <row r="191" spans="1:20" ht="12.75" x14ac:dyDescent="0.2">
      <c r="A191" s="570"/>
      <c r="B191" s="570"/>
      <c r="C191" s="514"/>
      <c r="D191" s="514"/>
      <c r="E191" s="239" t="s">
        <v>122</v>
      </c>
      <c r="F191" s="176">
        <v>319</v>
      </c>
      <c r="G191" s="176">
        <v>322</v>
      </c>
      <c r="H191" s="176">
        <v>270</v>
      </c>
      <c r="I191" s="176">
        <v>259</v>
      </c>
      <c r="J191" s="176">
        <v>260</v>
      </c>
      <c r="K191" s="69"/>
      <c r="L191" s="176">
        <f t="shared" si="7"/>
        <v>3</v>
      </c>
      <c r="M191" s="176">
        <f t="shared" si="7"/>
        <v>-52</v>
      </c>
      <c r="N191" s="176">
        <f t="shared" si="7"/>
        <v>-11</v>
      </c>
      <c r="O191" s="176">
        <f t="shared" si="7"/>
        <v>1</v>
      </c>
      <c r="P191" s="69"/>
      <c r="Q191" s="177">
        <f t="shared" si="8"/>
        <v>9.4043887147335428E-3</v>
      </c>
      <c r="R191" s="177">
        <f t="shared" si="8"/>
        <v>-0.16149068322981366</v>
      </c>
      <c r="S191" s="177">
        <f t="shared" si="8"/>
        <v>-4.0740740740740744E-2</v>
      </c>
      <c r="T191" s="177">
        <f t="shared" si="8"/>
        <v>3.8610038610038611E-3</v>
      </c>
    </row>
    <row r="192" spans="1:20" ht="12.75" x14ac:dyDescent="0.2">
      <c r="A192" s="570"/>
      <c r="B192" s="570"/>
      <c r="C192" s="514">
        <v>2</v>
      </c>
      <c r="D192" s="514">
        <v>2</v>
      </c>
      <c r="E192" s="239" t="s">
        <v>595</v>
      </c>
      <c r="F192" s="176"/>
      <c r="G192" s="176"/>
      <c r="H192" s="176"/>
      <c r="I192" s="176"/>
      <c r="J192" s="176">
        <v>289</v>
      </c>
      <c r="K192" s="69"/>
      <c r="L192" s="176">
        <f t="shared" si="7"/>
        <v>0</v>
      </c>
      <c r="M192" s="176">
        <f t="shared" si="7"/>
        <v>0</v>
      </c>
      <c r="N192" s="176">
        <f t="shared" si="7"/>
        <v>0</v>
      </c>
      <c r="O192" s="176">
        <f t="shared" si="7"/>
        <v>289</v>
      </c>
      <c r="P192" s="69"/>
      <c r="Q192" s="177" t="e">
        <f t="shared" si="8"/>
        <v>#DIV/0!</v>
      </c>
      <c r="R192" s="177" t="e">
        <f t="shared" si="8"/>
        <v>#DIV/0!</v>
      </c>
      <c r="S192" s="177" t="e">
        <f t="shared" si="8"/>
        <v>#DIV/0!</v>
      </c>
      <c r="T192" s="177" t="e">
        <f t="shared" si="8"/>
        <v>#DIV/0!</v>
      </c>
    </row>
    <row r="193" spans="1:20" ht="12.75" x14ac:dyDescent="0.2">
      <c r="A193" s="570"/>
      <c r="B193" s="570"/>
      <c r="C193" s="514"/>
      <c r="D193" s="514"/>
      <c r="E193" s="239" t="s">
        <v>596</v>
      </c>
      <c r="F193" s="176"/>
      <c r="G193" s="176"/>
      <c r="H193" s="176"/>
      <c r="I193" s="176"/>
      <c r="J193" s="176">
        <v>495</v>
      </c>
      <c r="K193" s="69"/>
      <c r="L193" s="176">
        <f t="shared" si="7"/>
        <v>0</v>
      </c>
      <c r="M193" s="176">
        <f t="shared" si="7"/>
        <v>0</v>
      </c>
      <c r="N193" s="176">
        <f t="shared" si="7"/>
        <v>0</v>
      </c>
      <c r="O193" s="176">
        <f t="shared" si="7"/>
        <v>495</v>
      </c>
      <c r="P193" s="69"/>
      <c r="Q193" s="177" t="e">
        <f t="shared" si="8"/>
        <v>#DIV/0!</v>
      </c>
      <c r="R193" s="177" t="e">
        <f t="shared" si="8"/>
        <v>#DIV/0!</v>
      </c>
      <c r="S193" s="177" t="e">
        <f t="shared" si="8"/>
        <v>#DIV/0!</v>
      </c>
      <c r="T193" s="177" t="e">
        <f t="shared" si="8"/>
        <v>#DIV/0!</v>
      </c>
    </row>
    <row r="194" spans="1:20" ht="12.75" x14ac:dyDescent="0.2">
      <c r="A194" s="570"/>
      <c r="B194" s="570"/>
      <c r="C194" s="514"/>
      <c r="D194" s="514"/>
      <c r="E194" s="239" t="s">
        <v>597</v>
      </c>
      <c r="F194" s="176"/>
      <c r="G194" s="176"/>
      <c r="H194" s="176"/>
      <c r="I194" s="176"/>
      <c r="J194" s="176">
        <v>214</v>
      </c>
      <c r="K194" s="69"/>
      <c r="L194" s="176">
        <f t="shared" si="7"/>
        <v>0</v>
      </c>
      <c r="M194" s="176">
        <f t="shared" si="7"/>
        <v>0</v>
      </c>
      <c r="N194" s="176">
        <f t="shared" si="7"/>
        <v>0</v>
      </c>
      <c r="O194" s="176">
        <f t="shared" si="7"/>
        <v>214</v>
      </c>
      <c r="P194" s="69"/>
      <c r="Q194" s="177" t="e">
        <f t="shared" si="8"/>
        <v>#DIV/0!</v>
      </c>
      <c r="R194" s="177" t="e">
        <f t="shared" si="8"/>
        <v>#DIV/0!</v>
      </c>
      <c r="S194" s="177" t="e">
        <f t="shared" si="8"/>
        <v>#DIV/0!</v>
      </c>
      <c r="T194" s="177" t="e">
        <f t="shared" si="8"/>
        <v>#DIV/0!</v>
      </c>
    </row>
    <row r="195" spans="1:20" ht="12.75" x14ac:dyDescent="0.2">
      <c r="A195" s="570"/>
      <c r="B195" s="570"/>
      <c r="C195" s="514"/>
      <c r="D195" s="514"/>
      <c r="E195" s="239" t="s">
        <v>598</v>
      </c>
      <c r="F195" s="176"/>
      <c r="G195" s="176"/>
      <c r="H195" s="176"/>
      <c r="I195" s="176"/>
      <c r="J195" s="176">
        <v>27</v>
      </c>
      <c r="K195" s="69"/>
      <c r="L195" s="176">
        <f t="shared" si="7"/>
        <v>0</v>
      </c>
      <c r="M195" s="176">
        <f t="shared" si="7"/>
        <v>0</v>
      </c>
      <c r="N195" s="176">
        <f t="shared" si="7"/>
        <v>0</v>
      </c>
      <c r="O195" s="176">
        <f t="shared" si="7"/>
        <v>27</v>
      </c>
      <c r="P195" s="69"/>
      <c r="Q195" s="177" t="e">
        <f t="shared" si="8"/>
        <v>#DIV/0!</v>
      </c>
      <c r="R195" s="177" t="e">
        <f t="shared" si="8"/>
        <v>#DIV/0!</v>
      </c>
      <c r="S195" s="177" t="e">
        <f t="shared" si="8"/>
        <v>#DIV/0!</v>
      </c>
      <c r="T195" s="177" t="e">
        <f t="shared" si="8"/>
        <v>#DIV/0!</v>
      </c>
    </row>
    <row r="196" spans="1:20" ht="12.75" x14ac:dyDescent="0.2">
      <c r="A196" s="570"/>
      <c r="B196" s="570"/>
      <c r="C196" s="514"/>
      <c r="D196" s="514"/>
      <c r="E196" s="239" t="s">
        <v>599</v>
      </c>
      <c r="F196" s="176"/>
      <c r="G196" s="176"/>
      <c r="H196" s="176"/>
      <c r="I196" s="176"/>
      <c r="J196" s="176">
        <v>189</v>
      </c>
      <c r="K196" s="69"/>
      <c r="L196" s="176">
        <f t="shared" si="7"/>
        <v>0</v>
      </c>
      <c r="M196" s="176">
        <f t="shared" si="7"/>
        <v>0</v>
      </c>
      <c r="N196" s="176">
        <f t="shared" si="7"/>
        <v>0</v>
      </c>
      <c r="O196" s="176">
        <f t="shared" si="7"/>
        <v>189</v>
      </c>
      <c r="P196" s="69"/>
      <c r="Q196" s="177" t="e">
        <f t="shared" si="8"/>
        <v>#DIV/0!</v>
      </c>
      <c r="R196" s="177" t="e">
        <f t="shared" si="8"/>
        <v>#DIV/0!</v>
      </c>
      <c r="S196" s="177" t="e">
        <f t="shared" si="8"/>
        <v>#DIV/0!</v>
      </c>
      <c r="T196" s="177" t="e">
        <f t="shared" si="8"/>
        <v>#DIV/0!</v>
      </c>
    </row>
    <row r="197" spans="1:20" ht="12.75" x14ac:dyDescent="0.2">
      <c r="A197" s="570"/>
      <c r="B197" s="570"/>
      <c r="C197" s="514"/>
      <c r="D197" s="514"/>
      <c r="E197" s="239" t="s">
        <v>20</v>
      </c>
      <c r="F197" s="176">
        <v>1546</v>
      </c>
      <c r="G197" s="176">
        <v>1553</v>
      </c>
      <c r="H197" s="176">
        <v>1232</v>
      </c>
      <c r="I197" s="176">
        <v>1194</v>
      </c>
      <c r="J197" s="176">
        <v>1211</v>
      </c>
      <c r="K197" s="69"/>
      <c r="L197" s="176">
        <f t="shared" si="7"/>
        <v>7</v>
      </c>
      <c r="M197" s="176">
        <f t="shared" si="7"/>
        <v>-321</v>
      </c>
      <c r="N197" s="176">
        <f t="shared" si="7"/>
        <v>-38</v>
      </c>
      <c r="O197" s="176">
        <f t="shared" si="7"/>
        <v>17</v>
      </c>
      <c r="P197" s="69"/>
      <c r="Q197" s="177">
        <f t="shared" si="8"/>
        <v>4.5278137128072441E-3</v>
      </c>
      <c r="R197" s="177">
        <f t="shared" si="8"/>
        <v>-0.20669671603348358</v>
      </c>
      <c r="S197" s="177">
        <f t="shared" si="8"/>
        <v>-3.0844155844155844E-2</v>
      </c>
      <c r="T197" s="177">
        <f t="shared" si="8"/>
        <v>1.423785594639866E-2</v>
      </c>
    </row>
    <row r="198" spans="1:20" ht="12.75" x14ac:dyDescent="0.2">
      <c r="A198" s="570"/>
      <c r="B198" s="570"/>
      <c r="C198" s="514"/>
      <c r="D198" s="514"/>
      <c r="E198" s="239" t="s">
        <v>77</v>
      </c>
      <c r="F198" s="176">
        <v>438</v>
      </c>
      <c r="G198" s="176">
        <v>392</v>
      </c>
      <c r="H198" s="176">
        <v>345</v>
      </c>
      <c r="I198" s="176">
        <v>295</v>
      </c>
      <c r="J198" s="176"/>
      <c r="K198" s="69"/>
      <c r="L198" s="176">
        <f t="shared" si="7"/>
        <v>-46</v>
      </c>
      <c r="M198" s="176">
        <f t="shared" si="7"/>
        <v>-47</v>
      </c>
      <c r="N198" s="176">
        <f t="shared" si="7"/>
        <v>-50</v>
      </c>
      <c r="O198" s="176">
        <f t="shared" si="7"/>
        <v>-295</v>
      </c>
      <c r="P198" s="69"/>
      <c r="Q198" s="177">
        <f t="shared" si="8"/>
        <v>-0.1050228310502283</v>
      </c>
      <c r="R198" s="177">
        <f t="shared" si="8"/>
        <v>-0.11989795918367346</v>
      </c>
      <c r="S198" s="177">
        <f t="shared" si="8"/>
        <v>-0.14492753623188406</v>
      </c>
      <c r="T198" s="177">
        <f t="shared" si="8"/>
        <v>-1</v>
      </c>
    </row>
    <row r="199" spans="1:20" ht="12.75" x14ac:dyDescent="0.2">
      <c r="A199" s="570"/>
      <c r="B199" s="570"/>
      <c r="C199" s="514"/>
      <c r="D199" s="514"/>
      <c r="E199" s="239" t="s">
        <v>33</v>
      </c>
      <c r="F199" s="176">
        <v>671</v>
      </c>
      <c r="G199" s="176">
        <v>675</v>
      </c>
      <c r="H199" s="176">
        <v>614</v>
      </c>
      <c r="I199" s="176">
        <v>530</v>
      </c>
      <c r="J199" s="176">
        <v>484</v>
      </c>
      <c r="K199" s="69"/>
      <c r="L199" s="176">
        <f t="shared" si="7"/>
        <v>4</v>
      </c>
      <c r="M199" s="176">
        <f t="shared" si="7"/>
        <v>-61</v>
      </c>
      <c r="N199" s="176">
        <f t="shared" si="7"/>
        <v>-84</v>
      </c>
      <c r="O199" s="176">
        <f t="shared" ref="O199:O231" si="9">J199-I199</f>
        <v>-46</v>
      </c>
      <c r="P199" s="69"/>
      <c r="Q199" s="177">
        <f t="shared" si="8"/>
        <v>5.9612518628912071E-3</v>
      </c>
      <c r="R199" s="177">
        <f t="shared" si="8"/>
        <v>-9.0370370370370365E-2</v>
      </c>
      <c r="S199" s="177">
        <f t="shared" si="8"/>
        <v>-0.13680781758957655</v>
      </c>
      <c r="T199" s="177">
        <f t="shared" si="8"/>
        <v>-8.6792452830188674E-2</v>
      </c>
    </row>
    <row r="200" spans="1:20" ht="12.75" x14ac:dyDescent="0.2">
      <c r="A200" s="570"/>
      <c r="B200" s="570"/>
      <c r="C200" s="514"/>
      <c r="D200" s="514"/>
      <c r="E200" s="239" t="s">
        <v>27</v>
      </c>
      <c r="F200" s="176">
        <v>635</v>
      </c>
      <c r="G200" s="176">
        <v>671</v>
      </c>
      <c r="H200" s="176">
        <v>602</v>
      </c>
      <c r="I200" s="176">
        <v>566</v>
      </c>
      <c r="J200" s="176"/>
      <c r="K200" s="69"/>
      <c r="L200" s="176">
        <f t="shared" ref="L200:N224" si="10">G200-F200</f>
        <v>36</v>
      </c>
      <c r="M200" s="176">
        <f t="shared" si="10"/>
        <v>-69</v>
      </c>
      <c r="N200" s="176">
        <f t="shared" si="10"/>
        <v>-36</v>
      </c>
      <c r="O200" s="176">
        <f t="shared" si="9"/>
        <v>-566</v>
      </c>
      <c r="P200" s="69"/>
      <c r="Q200" s="177">
        <f t="shared" si="8"/>
        <v>5.6692913385826771E-2</v>
      </c>
      <c r="R200" s="177">
        <f t="shared" si="8"/>
        <v>-0.10283159463487332</v>
      </c>
      <c r="S200" s="177">
        <f t="shared" si="8"/>
        <v>-5.9800664451827246E-2</v>
      </c>
      <c r="T200" s="177">
        <f t="shared" si="8"/>
        <v>-1</v>
      </c>
    </row>
    <row r="201" spans="1:20" ht="12.75" x14ac:dyDescent="0.2">
      <c r="A201" s="570"/>
      <c r="B201" s="570"/>
      <c r="C201" s="514"/>
      <c r="D201" s="514"/>
      <c r="E201" s="239" t="s">
        <v>52</v>
      </c>
      <c r="F201" s="176">
        <v>135</v>
      </c>
      <c r="G201" s="176">
        <v>148</v>
      </c>
      <c r="H201" s="176">
        <v>162</v>
      </c>
      <c r="I201" s="176">
        <v>133</v>
      </c>
      <c r="J201" s="176">
        <v>128</v>
      </c>
      <c r="K201" s="69"/>
      <c r="L201" s="176">
        <f t="shared" si="10"/>
        <v>13</v>
      </c>
      <c r="M201" s="176">
        <f t="shared" si="10"/>
        <v>14</v>
      </c>
      <c r="N201" s="176">
        <f t="shared" si="10"/>
        <v>-29</v>
      </c>
      <c r="O201" s="176">
        <f t="shared" si="9"/>
        <v>-5</v>
      </c>
      <c r="P201" s="69"/>
      <c r="Q201" s="177">
        <f t="shared" si="8"/>
        <v>9.6296296296296297E-2</v>
      </c>
      <c r="R201" s="177">
        <f t="shared" si="8"/>
        <v>9.45945945945946E-2</v>
      </c>
      <c r="S201" s="177">
        <f t="shared" si="8"/>
        <v>-0.17901234567901234</v>
      </c>
      <c r="T201" s="177">
        <f t="shared" si="8"/>
        <v>-3.7593984962406013E-2</v>
      </c>
    </row>
    <row r="202" spans="1:20" ht="12.75" x14ac:dyDescent="0.2">
      <c r="A202" s="570"/>
      <c r="B202" s="570"/>
      <c r="C202" s="514"/>
      <c r="D202" s="514"/>
      <c r="E202" s="239" t="s">
        <v>9</v>
      </c>
      <c r="F202" s="176">
        <v>79</v>
      </c>
      <c r="G202" s="176">
        <v>67</v>
      </c>
      <c r="H202" s="176">
        <v>67</v>
      </c>
      <c r="I202" s="176">
        <v>62</v>
      </c>
      <c r="J202" s="176">
        <v>70</v>
      </c>
      <c r="K202" s="69"/>
      <c r="L202" s="176">
        <f t="shared" si="10"/>
        <v>-12</v>
      </c>
      <c r="M202" s="176">
        <f t="shared" si="10"/>
        <v>0</v>
      </c>
      <c r="N202" s="176">
        <f t="shared" si="10"/>
        <v>-5</v>
      </c>
      <c r="O202" s="176">
        <f t="shared" si="9"/>
        <v>8</v>
      </c>
      <c r="P202" s="69"/>
      <c r="Q202" s="177">
        <f t="shared" si="8"/>
        <v>-0.15189873417721519</v>
      </c>
      <c r="R202" s="177">
        <f t="shared" si="8"/>
        <v>0</v>
      </c>
      <c r="S202" s="177">
        <f t="shared" si="8"/>
        <v>-7.4626865671641784E-2</v>
      </c>
      <c r="T202" s="177">
        <f t="shared" si="8"/>
        <v>0.12903225806451613</v>
      </c>
    </row>
    <row r="203" spans="1:20" ht="12.75" x14ac:dyDescent="0.2">
      <c r="A203" s="570"/>
      <c r="B203" s="570"/>
      <c r="C203" s="514"/>
      <c r="D203" s="514"/>
      <c r="E203" s="239" t="s">
        <v>115</v>
      </c>
      <c r="F203" s="176">
        <v>477</v>
      </c>
      <c r="G203" s="176">
        <v>501</v>
      </c>
      <c r="H203" s="176">
        <v>373</v>
      </c>
      <c r="I203" s="176">
        <v>320</v>
      </c>
      <c r="J203" s="176">
        <v>322</v>
      </c>
      <c r="K203" s="69"/>
      <c r="L203" s="176">
        <f t="shared" si="10"/>
        <v>24</v>
      </c>
      <c r="M203" s="176">
        <f t="shared" si="10"/>
        <v>-128</v>
      </c>
      <c r="N203" s="176">
        <f t="shared" si="10"/>
        <v>-53</v>
      </c>
      <c r="O203" s="176">
        <f t="shared" si="9"/>
        <v>2</v>
      </c>
      <c r="P203" s="69"/>
      <c r="Q203" s="177">
        <f t="shared" si="8"/>
        <v>5.0314465408805034E-2</v>
      </c>
      <c r="R203" s="177">
        <f t="shared" si="8"/>
        <v>-0.2554890219560878</v>
      </c>
      <c r="S203" s="177">
        <f t="shared" si="8"/>
        <v>-0.14209115281501342</v>
      </c>
      <c r="T203" s="177">
        <f t="shared" si="8"/>
        <v>6.2500000000000003E-3</v>
      </c>
    </row>
    <row r="204" spans="1:20" ht="12.75" x14ac:dyDescent="0.2">
      <c r="A204" s="570"/>
      <c r="B204" s="570"/>
      <c r="C204" s="514"/>
      <c r="D204" s="514"/>
      <c r="E204" s="239" t="s">
        <v>87</v>
      </c>
      <c r="F204" s="176">
        <v>444</v>
      </c>
      <c r="G204" s="176">
        <v>479</v>
      </c>
      <c r="H204" s="176">
        <v>351</v>
      </c>
      <c r="I204" s="176">
        <v>286</v>
      </c>
      <c r="J204" s="176">
        <v>253</v>
      </c>
      <c r="K204" s="69"/>
      <c r="L204" s="176">
        <f t="shared" si="10"/>
        <v>35</v>
      </c>
      <c r="M204" s="176">
        <f t="shared" si="10"/>
        <v>-128</v>
      </c>
      <c r="N204" s="176">
        <f t="shared" si="10"/>
        <v>-65</v>
      </c>
      <c r="O204" s="176">
        <f t="shared" si="9"/>
        <v>-33</v>
      </c>
      <c r="P204" s="69"/>
      <c r="Q204" s="177">
        <f t="shared" si="8"/>
        <v>7.8828828828828829E-2</v>
      </c>
      <c r="R204" s="177">
        <f t="shared" si="8"/>
        <v>-0.26722338204592899</v>
      </c>
      <c r="S204" s="177">
        <f t="shared" si="8"/>
        <v>-0.18518518518518517</v>
      </c>
      <c r="T204" s="177">
        <f t="shared" si="8"/>
        <v>-0.11538461538461539</v>
      </c>
    </row>
    <row r="205" spans="1:20" ht="12.75" x14ac:dyDescent="0.2">
      <c r="A205" s="570"/>
      <c r="B205" s="570"/>
      <c r="C205" s="514"/>
      <c r="D205" s="514"/>
      <c r="E205" s="239" t="s">
        <v>39</v>
      </c>
      <c r="F205" s="176">
        <v>186</v>
      </c>
      <c r="G205" s="176">
        <v>164</v>
      </c>
      <c r="H205" s="176">
        <v>145</v>
      </c>
      <c r="I205" s="176">
        <v>130</v>
      </c>
      <c r="J205" s="176">
        <v>104</v>
      </c>
      <c r="K205" s="69"/>
      <c r="L205" s="176">
        <f t="shared" si="10"/>
        <v>-22</v>
      </c>
      <c r="M205" s="176">
        <f t="shared" si="10"/>
        <v>-19</v>
      </c>
      <c r="N205" s="176">
        <f t="shared" si="10"/>
        <v>-15</v>
      </c>
      <c r="O205" s="176">
        <f t="shared" si="9"/>
        <v>-26</v>
      </c>
      <c r="P205" s="69"/>
      <c r="Q205" s="177">
        <f t="shared" si="8"/>
        <v>-0.11827956989247312</v>
      </c>
      <c r="R205" s="177">
        <f t="shared" si="8"/>
        <v>-0.11585365853658537</v>
      </c>
      <c r="S205" s="177">
        <f t="shared" si="8"/>
        <v>-0.10344827586206896</v>
      </c>
      <c r="T205" s="177">
        <f t="shared" si="8"/>
        <v>-0.2</v>
      </c>
    </row>
    <row r="206" spans="1:20" ht="12.75" x14ac:dyDescent="0.2">
      <c r="A206" s="570"/>
      <c r="B206" s="570"/>
      <c r="C206" s="514"/>
      <c r="D206" s="514"/>
      <c r="E206" s="239" t="s">
        <v>37</v>
      </c>
      <c r="F206" s="176">
        <v>332</v>
      </c>
      <c r="G206" s="176">
        <v>332</v>
      </c>
      <c r="H206" s="176">
        <v>310</v>
      </c>
      <c r="I206" s="176">
        <v>304</v>
      </c>
      <c r="J206" s="176">
        <v>341</v>
      </c>
      <c r="K206" s="69"/>
      <c r="L206" s="176">
        <f t="shared" si="10"/>
        <v>0</v>
      </c>
      <c r="M206" s="176">
        <f t="shared" si="10"/>
        <v>-22</v>
      </c>
      <c r="N206" s="176">
        <f t="shared" si="10"/>
        <v>-6</v>
      </c>
      <c r="O206" s="176">
        <f t="shared" si="9"/>
        <v>37</v>
      </c>
      <c r="P206" s="69"/>
      <c r="Q206" s="177">
        <f t="shared" si="8"/>
        <v>0</v>
      </c>
      <c r="R206" s="177">
        <f t="shared" si="8"/>
        <v>-6.6265060240963861E-2</v>
      </c>
      <c r="S206" s="177">
        <f t="shared" si="8"/>
        <v>-1.935483870967742E-2</v>
      </c>
      <c r="T206" s="177">
        <f t="shared" si="8"/>
        <v>0.12171052631578948</v>
      </c>
    </row>
    <row r="207" spans="1:20" ht="12.75" x14ac:dyDescent="0.2">
      <c r="A207" s="570"/>
      <c r="B207" s="570"/>
      <c r="C207" s="514"/>
      <c r="D207" s="514"/>
      <c r="E207" s="239" t="s">
        <v>88</v>
      </c>
      <c r="F207" s="176">
        <v>1140</v>
      </c>
      <c r="G207" s="176">
        <v>1224</v>
      </c>
      <c r="H207" s="176">
        <v>1190</v>
      </c>
      <c r="I207" s="176">
        <v>1153</v>
      </c>
      <c r="J207" s="176">
        <v>1146</v>
      </c>
      <c r="K207" s="69"/>
      <c r="L207" s="176">
        <f t="shared" si="10"/>
        <v>84</v>
      </c>
      <c r="M207" s="176">
        <f t="shared" si="10"/>
        <v>-34</v>
      </c>
      <c r="N207" s="176">
        <f t="shared" si="10"/>
        <v>-37</v>
      </c>
      <c r="O207" s="176">
        <f t="shared" si="9"/>
        <v>-7</v>
      </c>
      <c r="P207" s="69"/>
      <c r="Q207" s="177">
        <f t="shared" si="8"/>
        <v>7.3684210526315783E-2</v>
      </c>
      <c r="R207" s="177">
        <f t="shared" si="8"/>
        <v>-2.7777777777777776E-2</v>
      </c>
      <c r="S207" s="177">
        <f t="shared" si="8"/>
        <v>-3.1092436974789917E-2</v>
      </c>
      <c r="T207" s="177">
        <f t="shared" si="8"/>
        <v>-6.0711188204683438E-3</v>
      </c>
    </row>
    <row r="208" spans="1:20" ht="12.75" x14ac:dyDescent="0.2">
      <c r="A208" s="570"/>
      <c r="B208" s="570"/>
      <c r="C208" s="514"/>
      <c r="D208" s="514"/>
      <c r="E208" s="239" t="s">
        <v>34</v>
      </c>
      <c r="F208" s="176">
        <v>271</v>
      </c>
      <c r="G208" s="176">
        <v>291</v>
      </c>
      <c r="H208" s="176">
        <v>266</v>
      </c>
      <c r="I208" s="176">
        <v>238</v>
      </c>
      <c r="J208" s="176"/>
      <c r="K208" s="69"/>
      <c r="L208" s="176">
        <f t="shared" si="10"/>
        <v>20</v>
      </c>
      <c r="M208" s="176">
        <f t="shared" si="10"/>
        <v>-25</v>
      </c>
      <c r="N208" s="176">
        <f t="shared" si="10"/>
        <v>-28</v>
      </c>
      <c r="O208" s="176">
        <f t="shared" si="9"/>
        <v>-238</v>
      </c>
      <c r="P208" s="69"/>
      <c r="Q208" s="177">
        <f t="shared" si="8"/>
        <v>7.3800738007380073E-2</v>
      </c>
      <c r="R208" s="177">
        <f t="shared" si="8"/>
        <v>-8.5910652920962199E-2</v>
      </c>
      <c r="S208" s="177">
        <f t="shared" si="8"/>
        <v>-0.10526315789473684</v>
      </c>
      <c r="T208" s="177">
        <f t="shared" si="8"/>
        <v>-1</v>
      </c>
    </row>
    <row r="209" spans="1:20" ht="12.75" x14ac:dyDescent="0.2">
      <c r="A209" s="570"/>
      <c r="B209" s="570"/>
      <c r="C209" s="514"/>
      <c r="D209" s="514"/>
      <c r="E209" s="239" t="s">
        <v>35</v>
      </c>
      <c r="F209" s="176">
        <v>773</v>
      </c>
      <c r="G209" s="176">
        <v>829</v>
      </c>
      <c r="H209" s="176">
        <v>752</v>
      </c>
      <c r="I209" s="176">
        <v>714</v>
      </c>
      <c r="J209" s="176">
        <v>675</v>
      </c>
      <c r="K209" s="69"/>
      <c r="L209" s="176">
        <f t="shared" si="10"/>
        <v>56</v>
      </c>
      <c r="M209" s="176">
        <f t="shared" si="10"/>
        <v>-77</v>
      </c>
      <c r="N209" s="176">
        <f t="shared" si="10"/>
        <v>-38</v>
      </c>
      <c r="O209" s="176">
        <f t="shared" si="9"/>
        <v>-39</v>
      </c>
      <c r="P209" s="69"/>
      <c r="Q209" s="177">
        <f t="shared" si="8"/>
        <v>7.2445019404915906E-2</v>
      </c>
      <c r="R209" s="177">
        <f t="shared" si="8"/>
        <v>-9.2882991556091671E-2</v>
      </c>
      <c r="S209" s="177">
        <f t="shared" si="8"/>
        <v>-5.0531914893617018E-2</v>
      </c>
      <c r="T209" s="177">
        <f t="shared" si="8"/>
        <v>-5.4621848739495799E-2</v>
      </c>
    </row>
    <row r="210" spans="1:20" ht="12.75" x14ac:dyDescent="0.2">
      <c r="A210" s="570"/>
      <c r="B210" s="570"/>
      <c r="C210" s="595"/>
      <c r="D210" s="595"/>
      <c r="E210" s="239" t="s">
        <v>59</v>
      </c>
      <c r="F210" s="176">
        <v>369</v>
      </c>
      <c r="G210" s="176">
        <v>418</v>
      </c>
      <c r="H210" s="176">
        <v>298</v>
      </c>
      <c r="I210" s="176">
        <v>216</v>
      </c>
      <c r="J210" s="176"/>
      <c r="K210" s="69"/>
      <c r="L210" s="176">
        <f t="shared" si="10"/>
        <v>49</v>
      </c>
      <c r="M210" s="176">
        <f t="shared" si="10"/>
        <v>-120</v>
      </c>
      <c r="N210" s="176">
        <f t="shared" si="10"/>
        <v>-82</v>
      </c>
      <c r="O210" s="176">
        <f t="shared" si="9"/>
        <v>-216</v>
      </c>
      <c r="P210" s="69"/>
      <c r="Q210" s="177">
        <f t="shared" si="8"/>
        <v>0.13279132791327913</v>
      </c>
      <c r="R210" s="177">
        <f t="shared" si="8"/>
        <v>-0.28708133971291866</v>
      </c>
      <c r="S210" s="177">
        <f t="shared" si="8"/>
        <v>-0.27516778523489932</v>
      </c>
      <c r="T210" s="177">
        <f t="shared" si="8"/>
        <v>-1</v>
      </c>
    </row>
    <row r="211" spans="1:20" ht="12.75" x14ac:dyDescent="0.2">
      <c r="A211" s="570"/>
      <c r="B211" s="570"/>
      <c r="C211" s="514"/>
      <c r="D211" s="514"/>
      <c r="E211" s="239" t="s">
        <v>68</v>
      </c>
      <c r="F211" s="176">
        <v>6</v>
      </c>
      <c r="G211" s="176"/>
      <c r="H211" s="176"/>
      <c r="I211" s="176"/>
      <c r="J211" s="176"/>
      <c r="K211" s="69"/>
      <c r="L211" s="176">
        <f t="shared" si="10"/>
        <v>-6</v>
      </c>
      <c r="M211" s="176">
        <f t="shared" si="10"/>
        <v>0</v>
      </c>
      <c r="N211" s="176">
        <f t="shared" si="10"/>
        <v>0</v>
      </c>
      <c r="O211" s="176">
        <f t="shared" si="9"/>
        <v>0</v>
      </c>
      <c r="P211" s="69"/>
      <c r="Q211" s="177">
        <f t="shared" si="8"/>
        <v>-1</v>
      </c>
      <c r="R211" s="177" t="e">
        <f t="shared" si="8"/>
        <v>#DIV/0!</v>
      </c>
      <c r="S211" s="177" t="e">
        <f t="shared" si="8"/>
        <v>#DIV/0!</v>
      </c>
      <c r="T211" s="177" t="e">
        <f t="shared" si="8"/>
        <v>#DIV/0!</v>
      </c>
    </row>
    <row r="212" spans="1:20" ht="12.75" x14ac:dyDescent="0.2">
      <c r="A212" s="570"/>
      <c r="B212" s="570"/>
      <c r="C212" s="514"/>
      <c r="D212" s="514"/>
      <c r="E212" s="239" t="s">
        <v>64</v>
      </c>
      <c r="F212" s="176">
        <v>51</v>
      </c>
      <c r="G212" s="176">
        <v>39</v>
      </c>
      <c r="H212" s="176">
        <v>34</v>
      </c>
      <c r="I212" s="176">
        <v>32</v>
      </c>
      <c r="J212" s="176"/>
      <c r="K212" s="69"/>
      <c r="L212" s="176">
        <f t="shared" si="10"/>
        <v>-12</v>
      </c>
      <c r="M212" s="176">
        <f t="shared" si="10"/>
        <v>-5</v>
      </c>
      <c r="N212" s="176">
        <f t="shared" si="10"/>
        <v>-2</v>
      </c>
      <c r="O212" s="176">
        <f t="shared" si="9"/>
        <v>-32</v>
      </c>
      <c r="P212" s="69"/>
      <c r="Q212" s="177">
        <f t="shared" si="8"/>
        <v>-0.23529411764705882</v>
      </c>
      <c r="R212" s="177">
        <f t="shared" si="8"/>
        <v>-0.12820512820512819</v>
      </c>
      <c r="S212" s="177">
        <f t="shared" si="8"/>
        <v>-5.8823529411764705E-2</v>
      </c>
      <c r="T212" s="177">
        <f t="shared" si="8"/>
        <v>-1</v>
      </c>
    </row>
    <row r="213" spans="1:20" ht="12.75" x14ac:dyDescent="0.2">
      <c r="A213" s="570"/>
      <c r="B213" s="570"/>
      <c r="C213" s="514"/>
      <c r="D213" s="514"/>
      <c r="E213" s="239" t="s">
        <v>67</v>
      </c>
      <c r="F213" s="176">
        <v>12</v>
      </c>
      <c r="G213" s="176">
        <v>7</v>
      </c>
      <c r="H213" s="176">
        <v>8</v>
      </c>
      <c r="I213" s="176">
        <v>5</v>
      </c>
      <c r="J213" s="176"/>
      <c r="K213" s="69"/>
      <c r="L213" s="176">
        <f t="shared" si="10"/>
        <v>-5</v>
      </c>
      <c r="M213" s="176">
        <f t="shared" si="10"/>
        <v>1</v>
      </c>
      <c r="N213" s="176">
        <f t="shared" si="10"/>
        <v>-3</v>
      </c>
      <c r="O213" s="176">
        <f t="shared" si="9"/>
        <v>-5</v>
      </c>
      <c r="P213" s="69"/>
      <c r="Q213" s="177">
        <f t="shared" si="8"/>
        <v>-0.41666666666666669</v>
      </c>
      <c r="R213" s="177">
        <f t="shared" si="8"/>
        <v>0.14285714285714285</v>
      </c>
      <c r="S213" s="177">
        <f t="shared" si="8"/>
        <v>-0.375</v>
      </c>
      <c r="T213" s="177">
        <f t="shared" si="8"/>
        <v>-1</v>
      </c>
    </row>
    <row r="214" spans="1:20" ht="12.75" x14ac:dyDescent="0.2">
      <c r="A214" s="570"/>
      <c r="B214" s="570"/>
      <c r="C214" s="514"/>
      <c r="D214" s="514"/>
      <c r="E214" s="239" t="s">
        <v>244</v>
      </c>
      <c r="F214" s="176"/>
      <c r="G214" s="176"/>
      <c r="H214" s="176"/>
      <c r="I214" s="176">
        <v>128</v>
      </c>
      <c r="J214" s="176">
        <v>106</v>
      </c>
      <c r="K214" s="69"/>
      <c r="L214" s="176">
        <f t="shared" si="10"/>
        <v>0</v>
      </c>
      <c r="M214" s="176">
        <f t="shared" si="10"/>
        <v>0</v>
      </c>
      <c r="N214" s="176">
        <f t="shared" si="10"/>
        <v>128</v>
      </c>
      <c r="O214" s="176">
        <f t="shared" si="9"/>
        <v>-22</v>
      </c>
      <c r="P214" s="69"/>
      <c r="Q214" s="177" t="e">
        <f t="shared" si="8"/>
        <v>#DIV/0!</v>
      </c>
      <c r="R214" s="177" t="e">
        <f t="shared" si="8"/>
        <v>#DIV/0!</v>
      </c>
      <c r="S214" s="177" t="e">
        <f t="shared" si="8"/>
        <v>#DIV/0!</v>
      </c>
      <c r="T214" s="177">
        <f t="shared" ref="T214:T231" si="11">O214/I214</f>
        <v>-0.171875</v>
      </c>
    </row>
    <row r="215" spans="1:20" ht="12.75" x14ac:dyDescent="0.2">
      <c r="A215" s="570"/>
      <c r="B215" s="593"/>
      <c r="C215" s="594"/>
      <c r="D215" s="594"/>
      <c r="E215" s="594" t="s">
        <v>245</v>
      </c>
      <c r="F215" s="241"/>
      <c r="G215" s="241"/>
      <c r="H215" s="241"/>
      <c r="I215" s="241">
        <v>23</v>
      </c>
      <c r="J215" s="241">
        <v>17</v>
      </c>
      <c r="K215" s="69"/>
      <c r="L215" s="241">
        <f t="shared" si="10"/>
        <v>0</v>
      </c>
      <c r="M215" s="241">
        <f t="shared" si="10"/>
        <v>0</v>
      </c>
      <c r="N215" s="241">
        <f t="shared" si="10"/>
        <v>23</v>
      </c>
      <c r="O215" s="241">
        <f t="shared" si="9"/>
        <v>-6</v>
      </c>
      <c r="P215" s="69"/>
      <c r="Q215" s="242" t="e">
        <f t="shared" ref="Q215:S231" si="12">L215/F215</f>
        <v>#DIV/0!</v>
      </c>
      <c r="R215" s="242" t="e">
        <f t="shared" si="12"/>
        <v>#DIV/0!</v>
      </c>
      <c r="S215" s="242" t="e">
        <f t="shared" si="12"/>
        <v>#DIV/0!</v>
      </c>
      <c r="T215" s="242">
        <f t="shared" si="11"/>
        <v>-0.2608695652173913</v>
      </c>
    </row>
    <row r="216" spans="1:20" ht="12.75" x14ac:dyDescent="0.2">
      <c r="A216" s="570"/>
      <c r="B216" s="595"/>
      <c r="C216" s="595"/>
      <c r="D216" s="595"/>
      <c r="E216" s="239" t="s">
        <v>246</v>
      </c>
      <c r="F216" s="176"/>
      <c r="G216" s="176"/>
      <c r="H216" s="176"/>
      <c r="I216" s="176">
        <v>23</v>
      </c>
      <c r="J216" s="176">
        <v>26</v>
      </c>
      <c r="K216" s="69"/>
      <c r="L216" s="176">
        <f t="shared" si="10"/>
        <v>0</v>
      </c>
      <c r="M216" s="176">
        <f t="shared" si="10"/>
        <v>0</v>
      </c>
      <c r="N216" s="176">
        <f t="shared" si="10"/>
        <v>23</v>
      </c>
      <c r="O216" s="176">
        <f t="shared" si="9"/>
        <v>3</v>
      </c>
      <c r="P216" s="69"/>
      <c r="Q216" s="177" t="e">
        <f t="shared" si="12"/>
        <v>#DIV/0!</v>
      </c>
      <c r="R216" s="177" t="e">
        <f t="shared" si="12"/>
        <v>#DIV/0!</v>
      </c>
      <c r="S216" s="177" t="e">
        <f t="shared" si="12"/>
        <v>#DIV/0!</v>
      </c>
      <c r="T216" s="177">
        <f t="shared" si="11"/>
        <v>0.13043478260869565</v>
      </c>
    </row>
    <row r="217" spans="1:20" ht="12.75" x14ac:dyDescent="0.2">
      <c r="A217" s="570"/>
      <c r="B217" s="570"/>
      <c r="C217" s="514"/>
      <c r="D217" s="514"/>
      <c r="E217" s="239" t="s">
        <v>247</v>
      </c>
      <c r="F217" s="176"/>
      <c r="G217" s="176"/>
      <c r="H217" s="176"/>
      <c r="I217" s="176">
        <v>158</v>
      </c>
      <c r="J217" s="176">
        <v>131</v>
      </c>
      <c r="K217" s="69"/>
      <c r="L217" s="176">
        <f t="shared" si="10"/>
        <v>0</v>
      </c>
      <c r="M217" s="176">
        <f t="shared" si="10"/>
        <v>0</v>
      </c>
      <c r="N217" s="176">
        <f t="shared" si="10"/>
        <v>158</v>
      </c>
      <c r="O217" s="176">
        <f t="shared" si="9"/>
        <v>-27</v>
      </c>
      <c r="P217" s="69"/>
      <c r="Q217" s="177" t="e">
        <f t="shared" si="12"/>
        <v>#DIV/0!</v>
      </c>
      <c r="R217" s="177" t="e">
        <f t="shared" si="12"/>
        <v>#DIV/0!</v>
      </c>
      <c r="S217" s="177" t="e">
        <f t="shared" si="12"/>
        <v>#DIV/0!</v>
      </c>
      <c r="T217" s="177">
        <f t="shared" si="11"/>
        <v>-0.17088607594936708</v>
      </c>
    </row>
    <row r="218" spans="1:20" ht="12.75" x14ac:dyDescent="0.2">
      <c r="A218" s="570"/>
      <c r="B218" s="570"/>
      <c r="C218" s="595"/>
      <c r="D218" s="514"/>
      <c r="E218" s="239" t="s">
        <v>248</v>
      </c>
      <c r="F218" s="176"/>
      <c r="G218" s="176"/>
      <c r="H218" s="176"/>
      <c r="I218" s="176">
        <v>124</v>
      </c>
      <c r="J218" s="176">
        <v>132</v>
      </c>
      <c r="K218" s="69"/>
      <c r="L218" s="176">
        <f t="shared" si="10"/>
        <v>0</v>
      </c>
      <c r="M218" s="176">
        <f t="shared" si="10"/>
        <v>0</v>
      </c>
      <c r="N218" s="176">
        <f t="shared" si="10"/>
        <v>124</v>
      </c>
      <c r="O218" s="176">
        <f t="shared" si="9"/>
        <v>8</v>
      </c>
      <c r="P218" s="69"/>
      <c r="Q218" s="177" t="e">
        <f t="shared" si="12"/>
        <v>#DIV/0!</v>
      </c>
      <c r="R218" s="177" t="e">
        <f t="shared" si="12"/>
        <v>#DIV/0!</v>
      </c>
      <c r="S218" s="177" t="e">
        <f t="shared" si="12"/>
        <v>#DIV/0!</v>
      </c>
      <c r="T218" s="177">
        <f t="shared" si="11"/>
        <v>6.4516129032258063E-2</v>
      </c>
    </row>
    <row r="219" spans="1:20" ht="12.75" x14ac:dyDescent="0.2">
      <c r="A219" s="570"/>
      <c r="B219" s="570"/>
      <c r="C219" s="514"/>
      <c r="D219" s="514"/>
      <c r="E219" s="239" t="s">
        <v>72</v>
      </c>
      <c r="F219" s="176">
        <v>863</v>
      </c>
      <c r="G219" s="176">
        <v>925</v>
      </c>
      <c r="H219" s="176">
        <v>651</v>
      </c>
      <c r="I219" s="176"/>
      <c r="J219" s="176"/>
      <c r="K219" s="69"/>
      <c r="L219" s="176">
        <f t="shared" si="10"/>
        <v>62</v>
      </c>
      <c r="M219" s="176">
        <f t="shared" si="10"/>
        <v>-274</v>
      </c>
      <c r="N219" s="176">
        <f t="shared" si="10"/>
        <v>-651</v>
      </c>
      <c r="O219" s="176">
        <f t="shared" si="9"/>
        <v>0</v>
      </c>
      <c r="P219" s="69"/>
      <c r="Q219" s="177">
        <f t="shared" si="12"/>
        <v>7.1842410196987255E-2</v>
      </c>
      <c r="R219" s="177">
        <f t="shared" si="12"/>
        <v>-0.29621621621621624</v>
      </c>
      <c r="S219" s="177">
        <f t="shared" si="12"/>
        <v>-1</v>
      </c>
      <c r="T219" s="177" t="e">
        <f t="shared" si="11"/>
        <v>#DIV/0!</v>
      </c>
    </row>
    <row r="220" spans="1:20" ht="12.75" x14ac:dyDescent="0.2">
      <c r="A220" s="570"/>
      <c r="B220" s="570"/>
      <c r="C220" s="595"/>
      <c r="D220" s="595"/>
      <c r="E220" s="239" t="s">
        <v>123</v>
      </c>
      <c r="F220" s="176">
        <v>274</v>
      </c>
      <c r="G220" s="176">
        <v>273</v>
      </c>
      <c r="H220" s="176">
        <v>266</v>
      </c>
      <c r="I220" s="176">
        <v>208</v>
      </c>
      <c r="J220" s="176">
        <v>200</v>
      </c>
      <c r="K220" s="69"/>
      <c r="L220" s="176">
        <f t="shared" si="10"/>
        <v>-1</v>
      </c>
      <c r="M220" s="176">
        <f t="shared" si="10"/>
        <v>-7</v>
      </c>
      <c r="N220" s="176">
        <f t="shared" si="10"/>
        <v>-58</v>
      </c>
      <c r="O220" s="176">
        <f t="shared" si="9"/>
        <v>-8</v>
      </c>
      <c r="P220" s="69"/>
      <c r="Q220" s="177">
        <f t="shared" si="12"/>
        <v>-3.6496350364963502E-3</v>
      </c>
      <c r="R220" s="177">
        <f t="shared" si="12"/>
        <v>-2.564102564102564E-2</v>
      </c>
      <c r="S220" s="177">
        <f t="shared" si="12"/>
        <v>-0.21804511278195488</v>
      </c>
      <c r="T220" s="177">
        <f t="shared" si="11"/>
        <v>-3.8461538461538464E-2</v>
      </c>
    </row>
    <row r="221" spans="1:20" ht="12.75" x14ac:dyDescent="0.2">
      <c r="A221" s="570"/>
      <c r="B221" s="570" t="s">
        <v>600</v>
      </c>
      <c r="C221" s="514"/>
      <c r="D221" s="514"/>
      <c r="E221" s="239"/>
      <c r="F221" s="176">
        <v>19695</v>
      </c>
      <c r="G221" s="176">
        <v>18541</v>
      </c>
      <c r="H221" s="176">
        <v>16146</v>
      </c>
      <c r="I221" s="176">
        <v>15089</v>
      </c>
      <c r="J221" s="176">
        <v>14771</v>
      </c>
      <c r="K221" s="69"/>
      <c r="L221" s="176">
        <f t="shared" si="10"/>
        <v>-1154</v>
      </c>
      <c r="M221" s="176">
        <f t="shared" si="10"/>
        <v>-2395</v>
      </c>
      <c r="N221" s="176">
        <f t="shared" si="10"/>
        <v>-1057</v>
      </c>
      <c r="O221" s="176">
        <f t="shared" si="9"/>
        <v>-318</v>
      </c>
      <c r="P221" s="69"/>
      <c r="Q221" s="177">
        <f t="shared" si="12"/>
        <v>-5.8593551662858595E-2</v>
      </c>
      <c r="R221" s="177">
        <f t="shared" si="12"/>
        <v>-0.12917318375492154</v>
      </c>
      <c r="S221" s="177">
        <f t="shared" si="12"/>
        <v>-6.5465130682521994E-2</v>
      </c>
      <c r="T221" s="177">
        <f t="shared" si="11"/>
        <v>-2.1074955265425143E-2</v>
      </c>
    </row>
    <row r="222" spans="1:20" ht="12.75" x14ac:dyDescent="0.2">
      <c r="A222" s="570"/>
      <c r="B222" s="593" t="s">
        <v>148</v>
      </c>
      <c r="C222" s="594">
        <v>1</v>
      </c>
      <c r="D222" s="594">
        <v>1</v>
      </c>
      <c r="E222" s="594" t="s">
        <v>601</v>
      </c>
      <c r="F222" s="241"/>
      <c r="G222" s="241"/>
      <c r="H222" s="241"/>
      <c r="I222" s="241"/>
      <c r="J222" s="241">
        <v>121</v>
      </c>
      <c r="K222" s="69"/>
      <c r="L222" s="241">
        <f t="shared" si="10"/>
        <v>0</v>
      </c>
      <c r="M222" s="241">
        <f t="shared" si="10"/>
        <v>0</v>
      </c>
      <c r="N222" s="241">
        <f t="shared" si="10"/>
        <v>0</v>
      </c>
      <c r="O222" s="241">
        <f t="shared" si="9"/>
        <v>121</v>
      </c>
      <c r="P222" s="69"/>
      <c r="Q222" s="242" t="e">
        <f t="shared" si="12"/>
        <v>#DIV/0!</v>
      </c>
      <c r="R222" s="242" t="e">
        <f t="shared" si="12"/>
        <v>#DIV/0!</v>
      </c>
      <c r="S222" s="242" t="e">
        <f t="shared" si="12"/>
        <v>#DIV/0!</v>
      </c>
      <c r="T222" s="242" t="e">
        <f t="shared" si="11"/>
        <v>#DIV/0!</v>
      </c>
    </row>
    <row r="223" spans="1:20" ht="11.25" customHeight="1" x14ac:dyDescent="0.2">
      <c r="A223" s="596"/>
      <c r="B223" s="597"/>
      <c r="C223" s="597"/>
      <c r="D223" s="597"/>
      <c r="E223" s="597" t="s">
        <v>165</v>
      </c>
      <c r="F223" s="243">
        <v>285</v>
      </c>
      <c r="G223" s="243">
        <v>303</v>
      </c>
      <c r="H223" s="243">
        <v>295</v>
      </c>
      <c r="I223" s="243">
        <v>267</v>
      </c>
      <c r="J223" s="243"/>
      <c r="K223" s="69"/>
      <c r="L223" s="243">
        <f t="shared" si="10"/>
        <v>18</v>
      </c>
      <c r="M223" s="243">
        <f t="shared" si="10"/>
        <v>-8</v>
      </c>
      <c r="N223" s="243">
        <f t="shared" si="10"/>
        <v>-28</v>
      </c>
      <c r="O223" s="243">
        <f t="shared" si="9"/>
        <v>-267</v>
      </c>
      <c r="P223" s="69"/>
      <c r="Q223" s="244">
        <f t="shared" si="12"/>
        <v>6.3157894736842107E-2</v>
      </c>
      <c r="R223" s="244">
        <f t="shared" si="12"/>
        <v>-2.6402640264026403E-2</v>
      </c>
      <c r="S223" s="244">
        <f t="shared" si="12"/>
        <v>-9.4915254237288138E-2</v>
      </c>
      <c r="T223" s="244">
        <f t="shared" si="11"/>
        <v>-1</v>
      </c>
    </row>
    <row r="224" spans="1:20" ht="12.75" x14ac:dyDescent="0.2">
      <c r="A224" s="600"/>
      <c r="B224" s="601"/>
      <c r="C224" s="601"/>
      <c r="D224" s="601"/>
      <c r="E224" s="601" t="s">
        <v>166</v>
      </c>
      <c r="F224" s="245">
        <v>18</v>
      </c>
      <c r="G224" s="245">
        <v>21</v>
      </c>
      <c r="H224" s="245">
        <v>12</v>
      </c>
      <c r="I224" s="245">
        <v>16</v>
      </c>
      <c r="J224" s="245">
        <v>10</v>
      </c>
      <c r="K224" s="69"/>
      <c r="L224" s="245">
        <f t="shared" si="10"/>
        <v>3</v>
      </c>
      <c r="M224" s="245">
        <f t="shared" si="10"/>
        <v>-9</v>
      </c>
      <c r="N224" s="245">
        <f t="shared" si="10"/>
        <v>4</v>
      </c>
      <c r="O224" s="245">
        <f t="shared" si="9"/>
        <v>-6</v>
      </c>
      <c r="P224" s="69"/>
      <c r="Q224" s="246">
        <f t="shared" si="12"/>
        <v>0.16666666666666666</v>
      </c>
      <c r="R224" s="246">
        <f t="shared" si="12"/>
        <v>-0.42857142857142855</v>
      </c>
      <c r="S224" s="246">
        <f t="shared" si="12"/>
        <v>0.33333333333333331</v>
      </c>
      <c r="T224" s="246">
        <f t="shared" si="11"/>
        <v>-0.375</v>
      </c>
    </row>
    <row r="225" spans="1:20" ht="12.75" x14ac:dyDescent="0.2">
      <c r="A225" s="69"/>
      <c r="B225" s="69"/>
      <c r="C225" s="192"/>
      <c r="D225" s="69">
        <v>2</v>
      </c>
      <c r="E225" s="119" t="s">
        <v>167</v>
      </c>
      <c r="F225" s="598">
        <v>143</v>
      </c>
      <c r="G225" s="598">
        <v>138</v>
      </c>
      <c r="H225" s="598">
        <v>140</v>
      </c>
      <c r="I225" s="598">
        <v>138</v>
      </c>
      <c r="J225" s="598">
        <v>138</v>
      </c>
      <c r="K225" s="69"/>
      <c r="L225" s="598">
        <f t="shared" ref="L225:N231" si="13">G225-F225</f>
        <v>-5</v>
      </c>
      <c r="M225" s="598">
        <f t="shared" si="13"/>
        <v>2</v>
      </c>
      <c r="N225" s="598">
        <f t="shared" si="13"/>
        <v>-2</v>
      </c>
      <c r="O225" s="598">
        <f t="shared" si="9"/>
        <v>0</v>
      </c>
      <c r="P225" s="69"/>
      <c r="Q225" s="599">
        <f t="shared" si="12"/>
        <v>-3.4965034965034968E-2</v>
      </c>
      <c r="R225" s="599">
        <f t="shared" si="12"/>
        <v>1.4492753623188406E-2</v>
      </c>
      <c r="S225" s="599">
        <f t="shared" si="12"/>
        <v>-1.4285714285714285E-2</v>
      </c>
      <c r="T225" s="599">
        <f t="shared" si="11"/>
        <v>0</v>
      </c>
    </row>
    <row r="226" spans="1:20" ht="12.75" x14ac:dyDescent="0.2">
      <c r="A226" s="69"/>
      <c r="B226" s="69"/>
      <c r="C226" s="237"/>
      <c r="D226" s="237"/>
      <c r="E226" s="237" t="s">
        <v>168</v>
      </c>
      <c r="F226" s="237">
        <v>42</v>
      </c>
      <c r="G226" s="237">
        <v>47</v>
      </c>
      <c r="H226" s="237">
        <v>46</v>
      </c>
      <c r="I226" s="237">
        <v>46</v>
      </c>
      <c r="J226" s="237">
        <v>47</v>
      </c>
      <c r="K226" s="69"/>
      <c r="L226" s="237">
        <f t="shared" si="13"/>
        <v>5</v>
      </c>
      <c r="M226" s="237">
        <f t="shared" si="13"/>
        <v>-1</v>
      </c>
      <c r="N226" s="237">
        <f t="shared" si="13"/>
        <v>0</v>
      </c>
      <c r="O226" s="237">
        <f t="shared" si="9"/>
        <v>1</v>
      </c>
      <c r="P226" s="69"/>
      <c r="Q226" s="238">
        <f t="shared" si="12"/>
        <v>0.11904761904761904</v>
      </c>
      <c r="R226" s="238">
        <f t="shared" si="12"/>
        <v>-2.1276595744680851E-2</v>
      </c>
      <c r="S226" s="238">
        <f t="shared" si="12"/>
        <v>0</v>
      </c>
      <c r="T226" s="238">
        <f t="shared" si="11"/>
        <v>2.1739130434782608E-2</v>
      </c>
    </row>
    <row r="227" spans="1:20" ht="12.75" x14ac:dyDescent="0.2">
      <c r="A227" s="595"/>
      <c r="B227" s="595"/>
      <c r="C227" s="322">
        <v>2</v>
      </c>
      <c r="D227" s="595">
        <v>2</v>
      </c>
      <c r="E227" s="239" t="s">
        <v>169</v>
      </c>
      <c r="F227" s="176">
        <v>131</v>
      </c>
      <c r="G227" s="176">
        <v>125</v>
      </c>
      <c r="H227" s="176">
        <v>119</v>
      </c>
      <c r="I227" s="176">
        <v>115</v>
      </c>
      <c r="J227" s="176">
        <v>122</v>
      </c>
      <c r="K227" s="240"/>
      <c r="L227" s="176">
        <f t="shared" si="13"/>
        <v>-6</v>
      </c>
      <c r="M227" s="176">
        <f t="shared" si="13"/>
        <v>-6</v>
      </c>
      <c r="N227" s="176">
        <f t="shared" si="13"/>
        <v>-4</v>
      </c>
      <c r="O227" s="176">
        <f t="shared" si="9"/>
        <v>7</v>
      </c>
      <c r="P227" s="240"/>
      <c r="Q227" s="177">
        <f t="shared" si="12"/>
        <v>-4.5801526717557252E-2</v>
      </c>
      <c r="R227" s="177">
        <f t="shared" si="12"/>
        <v>-4.8000000000000001E-2</v>
      </c>
      <c r="S227" s="177">
        <f t="shared" si="12"/>
        <v>-3.3613445378151259E-2</v>
      </c>
      <c r="T227" s="177">
        <f t="shared" si="11"/>
        <v>6.0869565217391307E-2</v>
      </c>
    </row>
    <row r="228" spans="1:20" ht="12.75" x14ac:dyDescent="0.2">
      <c r="A228" s="570"/>
      <c r="B228" s="570"/>
      <c r="C228" s="322"/>
      <c r="D228" s="514"/>
      <c r="E228" s="239" t="s">
        <v>170</v>
      </c>
      <c r="F228" s="176">
        <v>29</v>
      </c>
      <c r="G228" s="176">
        <v>34</v>
      </c>
      <c r="H228" s="176">
        <v>33</v>
      </c>
      <c r="I228" s="176">
        <v>41</v>
      </c>
      <c r="J228" s="176">
        <v>34</v>
      </c>
      <c r="K228" s="69"/>
      <c r="L228" s="176">
        <f t="shared" si="13"/>
        <v>5</v>
      </c>
      <c r="M228" s="176">
        <f t="shared" si="13"/>
        <v>-1</v>
      </c>
      <c r="N228" s="176">
        <f t="shared" si="13"/>
        <v>8</v>
      </c>
      <c r="O228" s="176">
        <f t="shared" si="9"/>
        <v>-7</v>
      </c>
      <c r="P228" s="69"/>
      <c r="Q228" s="177">
        <f t="shared" si="12"/>
        <v>0.17241379310344829</v>
      </c>
      <c r="R228" s="177">
        <f t="shared" si="12"/>
        <v>-2.9411764705882353E-2</v>
      </c>
      <c r="S228" s="177">
        <f t="shared" si="12"/>
        <v>0.24242424242424243</v>
      </c>
      <c r="T228" s="177">
        <f t="shared" si="11"/>
        <v>-0.17073170731707318</v>
      </c>
    </row>
    <row r="229" spans="1:20" ht="12.75" x14ac:dyDescent="0.2">
      <c r="A229" s="570"/>
      <c r="B229" s="593" t="s">
        <v>149</v>
      </c>
      <c r="C229" s="594"/>
      <c r="D229" s="594"/>
      <c r="E229" s="594"/>
      <c r="F229" s="241">
        <v>648</v>
      </c>
      <c r="G229" s="241">
        <v>668</v>
      </c>
      <c r="H229" s="241">
        <v>645</v>
      </c>
      <c r="I229" s="241">
        <v>623</v>
      </c>
      <c r="J229" s="241">
        <v>472</v>
      </c>
      <c r="K229" s="69"/>
      <c r="L229" s="241">
        <f t="shared" si="13"/>
        <v>20</v>
      </c>
      <c r="M229" s="241">
        <f t="shared" si="13"/>
        <v>-23</v>
      </c>
      <c r="N229" s="241">
        <f t="shared" si="13"/>
        <v>-22</v>
      </c>
      <c r="O229" s="241">
        <f t="shared" si="9"/>
        <v>-151</v>
      </c>
      <c r="P229" s="69"/>
      <c r="Q229" s="242">
        <f t="shared" si="12"/>
        <v>3.0864197530864196E-2</v>
      </c>
      <c r="R229" s="242">
        <f t="shared" si="12"/>
        <v>-3.4431137724550899E-2</v>
      </c>
      <c r="S229" s="242">
        <f t="shared" si="12"/>
        <v>-3.4108527131782945E-2</v>
      </c>
      <c r="T229" s="242">
        <f t="shared" si="11"/>
        <v>-0.24237560192616373</v>
      </c>
    </row>
    <row r="230" spans="1:20" ht="12.75" customHeight="1" x14ac:dyDescent="0.2">
      <c r="A230" s="596" t="s">
        <v>102</v>
      </c>
      <c r="B230" s="597"/>
      <c r="C230" s="597"/>
      <c r="D230" s="597"/>
      <c r="E230" s="597"/>
      <c r="F230" s="243">
        <v>20471</v>
      </c>
      <c r="G230" s="243">
        <v>19338</v>
      </c>
      <c r="H230" s="243">
        <v>16898</v>
      </c>
      <c r="I230" s="243">
        <v>15836</v>
      </c>
      <c r="J230" s="243">
        <v>15365</v>
      </c>
      <c r="K230" s="69"/>
      <c r="L230" s="243">
        <f t="shared" si="13"/>
        <v>-1133</v>
      </c>
      <c r="M230" s="243">
        <f t="shared" si="13"/>
        <v>-2440</v>
      </c>
      <c r="N230" s="243">
        <f t="shared" si="13"/>
        <v>-1062</v>
      </c>
      <c r="O230" s="243">
        <f t="shared" si="9"/>
        <v>-471</v>
      </c>
      <c r="P230" s="69"/>
      <c r="Q230" s="244">
        <f t="shared" si="12"/>
        <v>-5.5346587855991405E-2</v>
      </c>
      <c r="R230" s="244">
        <f t="shared" si="12"/>
        <v>-0.12617644016961424</v>
      </c>
      <c r="S230" s="244">
        <f t="shared" si="12"/>
        <v>-6.2847674280979995E-2</v>
      </c>
      <c r="T230" s="244">
        <f t="shared" si="11"/>
        <v>-2.9742359181611517E-2</v>
      </c>
    </row>
    <row r="231" spans="1:20" ht="12.75" customHeight="1" x14ac:dyDescent="0.2">
      <c r="A231" s="322" t="s">
        <v>96</v>
      </c>
      <c r="B231" s="322"/>
      <c r="C231" s="322"/>
      <c r="D231" s="322"/>
      <c r="E231" s="239"/>
      <c r="F231" s="176">
        <v>155323</v>
      </c>
      <c r="G231" s="176">
        <v>156237</v>
      </c>
      <c r="H231" s="176">
        <v>153859</v>
      </c>
      <c r="I231" s="176">
        <v>153449</v>
      </c>
      <c r="J231" s="176">
        <v>155363</v>
      </c>
      <c r="K231" s="69"/>
      <c r="L231" s="176">
        <f t="shared" si="13"/>
        <v>914</v>
      </c>
      <c r="M231" s="176">
        <f t="shared" si="13"/>
        <v>-2378</v>
      </c>
      <c r="N231" s="176">
        <f t="shared" si="13"/>
        <v>-410</v>
      </c>
      <c r="O231" s="176">
        <f t="shared" si="9"/>
        <v>1914</v>
      </c>
      <c r="P231" s="69"/>
      <c r="Q231" s="177">
        <f t="shared" si="12"/>
        <v>5.8845116306020361E-3</v>
      </c>
      <c r="R231" s="177">
        <f t="shared" si="12"/>
        <v>-1.5220466342799721E-2</v>
      </c>
      <c r="S231" s="177">
        <f t="shared" si="12"/>
        <v>-2.6647774910794949E-3</v>
      </c>
      <c r="T231" s="177">
        <f t="shared" si="11"/>
        <v>1.2473199564676211E-2</v>
      </c>
    </row>
  </sheetData>
  <mergeCells count="71">
    <mergeCell ref="A227:A229"/>
    <mergeCell ref="B227:B228"/>
    <mergeCell ref="D227:D228"/>
    <mergeCell ref="B229:E229"/>
    <mergeCell ref="A230:E230"/>
    <mergeCell ref="B222:E222"/>
    <mergeCell ref="A224:E224"/>
    <mergeCell ref="F225:J225"/>
    <mergeCell ref="L225:O225"/>
    <mergeCell ref="Q225:T225"/>
    <mergeCell ref="A223:E223"/>
    <mergeCell ref="A143:A222"/>
    <mergeCell ref="B215:E215"/>
    <mergeCell ref="B216:B221"/>
    <mergeCell ref="C216:C217"/>
    <mergeCell ref="D216:D219"/>
    <mergeCell ref="C218:C219"/>
    <mergeCell ref="C220:C221"/>
    <mergeCell ref="D220:D221"/>
    <mergeCell ref="C150:C155"/>
    <mergeCell ref="B156:E156"/>
    <mergeCell ref="B157:B214"/>
    <mergeCell ref="C157:C185"/>
    <mergeCell ref="D157:D209"/>
    <mergeCell ref="C186:C209"/>
    <mergeCell ref="C210:C214"/>
    <mergeCell ref="D210:D214"/>
    <mergeCell ref="B143:B155"/>
    <mergeCell ref="C143:C149"/>
    <mergeCell ref="D143:D155"/>
    <mergeCell ref="C56:C63"/>
    <mergeCell ref="D56:D71"/>
    <mergeCell ref="C64:C71"/>
    <mergeCell ref="B72:E72"/>
    <mergeCell ref="B73:B140"/>
    <mergeCell ref="C73:C108"/>
    <mergeCell ref="D73:D140"/>
    <mergeCell ref="C109:C140"/>
    <mergeCell ref="B141:E141"/>
    <mergeCell ref="A142:E142"/>
    <mergeCell ref="A29:A141"/>
    <mergeCell ref="B29:B43"/>
    <mergeCell ref="C29:C43"/>
    <mergeCell ref="F5:J5"/>
    <mergeCell ref="L5:O5"/>
    <mergeCell ref="Q5:T5"/>
    <mergeCell ref="A7:A9"/>
    <mergeCell ref="B7:B8"/>
    <mergeCell ref="D7:D8"/>
    <mergeCell ref="B9:E9"/>
    <mergeCell ref="B44:E44"/>
    <mergeCell ref="B45:B54"/>
    <mergeCell ref="C45:C49"/>
    <mergeCell ref="D45:D54"/>
    <mergeCell ref="C50:C54"/>
    <mergeCell ref="B55:E55"/>
    <mergeCell ref="B56:B71"/>
    <mergeCell ref="A28:E28"/>
    <mergeCell ref="A10:E10"/>
    <mergeCell ref="A11:A27"/>
    <mergeCell ref="B12:E12"/>
    <mergeCell ref="B13:B21"/>
    <mergeCell ref="C13:C16"/>
    <mergeCell ref="D13:D21"/>
    <mergeCell ref="C17:C21"/>
    <mergeCell ref="B22:E22"/>
    <mergeCell ref="B23:B24"/>
    <mergeCell ref="D23:D24"/>
    <mergeCell ref="B25:E25"/>
    <mergeCell ref="B27:E27"/>
    <mergeCell ref="D29:D4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3" tint="0.59999389629810485"/>
  </sheetPr>
  <dimension ref="A1:J785"/>
  <sheetViews>
    <sheetView workbookViewId="0"/>
  </sheetViews>
  <sheetFormatPr baseColWidth="10" defaultRowHeight="11.25" x14ac:dyDescent="0.2"/>
  <cols>
    <col min="1" max="1" width="29" style="1" customWidth="1"/>
    <col min="2" max="2" width="34" style="1" customWidth="1"/>
    <col min="3" max="4" width="11.42578125" style="1"/>
    <col min="5" max="5" width="52.42578125" style="1" customWidth="1"/>
    <col min="6" max="7" width="11.42578125" style="1"/>
    <col min="8" max="8" width="1.7109375" style="1" customWidth="1"/>
    <col min="9" max="9" width="11.42578125" style="1"/>
    <col min="10" max="10" width="11.42578125" style="22"/>
    <col min="11" max="16384" width="11.42578125" style="1"/>
  </cols>
  <sheetData>
    <row r="1" spans="1:10" x14ac:dyDescent="0.2">
      <c r="A1" s="4"/>
    </row>
    <row r="2" spans="1:10" ht="15.75" x14ac:dyDescent="0.25">
      <c r="A2" s="253" t="s">
        <v>496</v>
      </c>
      <c r="B2" s="93"/>
      <c r="C2" s="93"/>
      <c r="D2" s="93"/>
      <c r="E2" s="93"/>
      <c r="F2" s="93"/>
      <c r="G2" s="93"/>
      <c r="H2" s="93"/>
      <c r="I2" s="93"/>
      <c r="J2" s="94"/>
    </row>
    <row r="4" spans="1:10" x14ac:dyDescent="0.2">
      <c r="A4" s="1" t="s">
        <v>455</v>
      </c>
    </row>
    <row r="6" spans="1:10" s="69" customFormat="1" ht="12.75" x14ac:dyDescent="0.2">
      <c r="A6" s="33" t="s">
        <v>7</v>
      </c>
      <c r="F6" s="333"/>
      <c r="G6" s="333"/>
      <c r="I6" s="333"/>
      <c r="J6" s="247"/>
    </row>
    <row r="7" spans="1:10" s="69" customFormat="1" ht="17.25" customHeight="1" x14ac:dyDescent="0.2">
      <c r="C7" s="237" t="s">
        <v>105</v>
      </c>
      <c r="D7" s="237" t="s">
        <v>106</v>
      </c>
      <c r="E7" s="237" t="s">
        <v>184</v>
      </c>
      <c r="F7" s="237" t="s">
        <v>199</v>
      </c>
      <c r="G7" s="237" t="s">
        <v>569</v>
      </c>
      <c r="H7" s="240"/>
      <c r="I7" s="237" t="s">
        <v>192</v>
      </c>
      <c r="J7" s="237" t="s">
        <v>193</v>
      </c>
    </row>
    <row r="8" spans="1:10" s="69" customFormat="1" ht="12.75" x14ac:dyDescent="0.2">
      <c r="A8" s="602" t="s">
        <v>110</v>
      </c>
      <c r="B8" s="602" t="s">
        <v>3</v>
      </c>
      <c r="C8" s="322">
        <v>1</v>
      </c>
      <c r="D8" s="323">
        <v>2</v>
      </c>
      <c r="E8" s="322" t="s">
        <v>174</v>
      </c>
      <c r="F8" s="176">
        <v>741</v>
      </c>
      <c r="G8" s="176">
        <v>786</v>
      </c>
      <c r="I8" s="176">
        <f>G8-F8</f>
        <v>45</v>
      </c>
      <c r="J8" s="177">
        <f>I8/F8</f>
        <v>6.0728744939271252E-2</v>
      </c>
    </row>
    <row r="9" spans="1:10" s="69" customFormat="1" ht="12.75" x14ac:dyDescent="0.2">
      <c r="A9" s="603"/>
      <c r="B9" s="604"/>
      <c r="C9" s="322">
        <v>2</v>
      </c>
      <c r="D9" s="334">
        <v>2</v>
      </c>
      <c r="E9" s="322" t="s">
        <v>175</v>
      </c>
      <c r="F9" s="176">
        <v>2225</v>
      </c>
      <c r="G9" s="176">
        <v>2263</v>
      </c>
      <c r="I9" s="176">
        <f t="shared" ref="I9:I72" si="0">G9-F9</f>
        <v>38</v>
      </c>
      <c r="J9" s="177">
        <f t="shared" ref="J9:J72" si="1">I9/F9</f>
        <v>1.707865168539326E-2</v>
      </c>
    </row>
    <row r="10" spans="1:10" s="69" customFormat="1" ht="12.75" x14ac:dyDescent="0.2">
      <c r="A10" s="604"/>
      <c r="B10" s="605" t="s">
        <v>573</v>
      </c>
      <c r="C10" s="606"/>
      <c r="D10" s="606"/>
      <c r="E10" s="607"/>
      <c r="F10" s="335">
        <v>2966</v>
      </c>
      <c r="G10" s="335">
        <v>3049</v>
      </c>
      <c r="I10" s="335">
        <f t="shared" si="0"/>
        <v>83</v>
      </c>
      <c r="J10" s="336">
        <f t="shared" si="1"/>
        <v>2.7983816587997302E-2</v>
      </c>
    </row>
    <row r="11" spans="1:10" s="69" customFormat="1" ht="12.75" x14ac:dyDescent="0.2">
      <c r="A11" s="608" t="s">
        <v>116</v>
      </c>
      <c r="B11" s="609"/>
      <c r="C11" s="609"/>
      <c r="D11" s="609"/>
      <c r="E11" s="610"/>
      <c r="F11" s="337">
        <v>2966</v>
      </c>
      <c r="G11" s="337">
        <v>3049</v>
      </c>
      <c r="I11" s="337">
        <f t="shared" si="0"/>
        <v>83</v>
      </c>
      <c r="J11" s="338">
        <f t="shared" si="1"/>
        <v>2.7983816587997302E-2</v>
      </c>
    </row>
    <row r="12" spans="1:10" s="69" customFormat="1" ht="12.75" x14ac:dyDescent="0.2">
      <c r="A12" s="602" t="s">
        <v>109</v>
      </c>
      <c r="B12" s="323" t="s">
        <v>12</v>
      </c>
      <c r="C12" s="322">
        <v>1</v>
      </c>
      <c r="D12" s="323">
        <v>1</v>
      </c>
      <c r="E12" s="322" t="s">
        <v>13</v>
      </c>
      <c r="F12" s="176">
        <v>6154</v>
      </c>
      <c r="G12" s="176">
        <v>6235</v>
      </c>
      <c r="I12" s="176">
        <f t="shared" si="0"/>
        <v>81</v>
      </c>
      <c r="J12" s="177">
        <f t="shared" si="1"/>
        <v>1.3162170945726357E-2</v>
      </c>
    </row>
    <row r="13" spans="1:10" s="69" customFormat="1" ht="12.75" x14ac:dyDescent="0.2">
      <c r="A13" s="603"/>
      <c r="B13" s="605" t="s">
        <v>574</v>
      </c>
      <c r="C13" s="606"/>
      <c r="D13" s="606"/>
      <c r="E13" s="607"/>
      <c r="F13" s="335">
        <v>6154</v>
      </c>
      <c r="G13" s="335">
        <v>6235</v>
      </c>
      <c r="I13" s="335">
        <f t="shared" si="0"/>
        <v>81</v>
      </c>
      <c r="J13" s="336">
        <f t="shared" si="1"/>
        <v>1.3162170945726357E-2</v>
      </c>
    </row>
    <row r="14" spans="1:10" s="69" customFormat="1" ht="12.75" x14ac:dyDescent="0.2">
      <c r="A14" s="603"/>
      <c r="B14" s="602" t="s">
        <v>10</v>
      </c>
      <c r="C14" s="611">
        <v>1</v>
      </c>
      <c r="D14" s="323">
        <v>2</v>
      </c>
      <c r="E14" s="322" t="s">
        <v>176</v>
      </c>
      <c r="F14" s="176">
        <v>3885</v>
      </c>
      <c r="G14" s="176">
        <v>3816</v>
      </c>
      <c r="I14" s="176">
        <f t="shared" si="0"/>
        <v>-69</v>
      </c>
      <c r="J14" s="177">
        <f t="shared" si="1"/>
        <v>-1.7760617760617759E-2</v>
      </c>
    </row>
    <row r="15" spans="1:10" s="69" customFormat="1" ht="12.75" x14ac:dyDescent="0.2">
      <c r="A15" s="603"/>
      <c r="B15" s="603"/>
      <c r="C15" s="612"/>
      <c r="D15" s="324"/>
      <c r="E15" s="322" t="s">
        <v>177</v>
      </c>
      <c r="F15" s="176">
        <v>136</v>
      </c>
      <c r="G15" s="176">
        <v>149</v>
      </c>
      <c r="I15" s="176">
        <f t="shared" si="0"/>
        <v>13</v>
      </c>
      <c r="J15" s="177">
        <f t="shared" si="1"/>
        <v>9.5588235294117641E-2</v>
      </c>
    </row>
    <row r="16" spans="1:10" s="69" customFormat="1" ht="12.75" x14ac:dyDescent="0.2">
      <c r="A16" s="603"/>
      <c r="B16" s="603"/>
      <c r="C16" s="613"/>
      <c r="D16" s="324"/>
      <c r="E16" s="322" t="s">
        <v>129</v>
      </c>
      <c r="F16" s="176">
        <v>5</v>
      </c>
      <c r="G16" s="176">
        <v>10</v>
      </c>
      <c r="I16" s="176">
        <f t="shared" si="0"/>
        <v>5</v>
      </c>
      <c r="J16" s="177">
        <f t="shared" si="1"/>
        <v>1</v>
      </c>
    </row>
    <row r="17" spans="1:10" s="69" customFormat="1" ht="12.75" x14ac:dyDescent="0.2">
      <c r="A17" s="603"/>
      <c r="B17" s="603"/>
      <c r="C17" s="611">
        <v>2</v>
      </c>
      <c r="D17" s="334">
        <v>2</v>
      </c>
      <c r="E17" s="322" t="s">
        <v>200</v>
      </c>
      <c r="F17" s="176">
        <v>3846</v>
      </c>
      <c r="G17" s="176">
        <v>3693</v>
      </c>
      <c r="I17" s="176">
        <f t="shared" si="0"/>
        <v>-153</v>
      </c>
      <c r="J17" s="177">
        <f t="shared" si="1"/>
        <v>-3.9781591263650544E-2</v>
      </c>
    </row>
    <row r="18" spans="1:10" s="69" customFormat="1" ht="12.75" x14ac:dyDescent="0.2">
      <c r="A18" s="603"/>
      <c r="B18" s="603"/>
      <c r="C18" s="612"/>
      <c r="D18" s="334"/>
      <c r="E18" s="322" t="s">
        <v>185</v>
      </c>
      <c r="F18" s="176">
        <v>136</v>
      </c>
      <c r="G18" s="176">
        <v>119</v>
      </c>
      <c r="I18" s="176">
        <f t="shared" si="0"/>
        <v>-17</v>
      </c>
      <c r="J18" s="177">
        <f t="shared" si="1"/>
        <v>-0.125</v>
      </c>
    </row>
    <row r="19" spans="1:10" s="69" customFormat="1" ht="12.75" x14ac:dyDescent="0.2">
      <c r="A19" s="603"/>
      <c r="B19" s="604"/>
      <c r="C19" s="613"/>
      <c r="D19" s="334"/>
      <c r="E19" s="322" t="s">
        <v>140</v>
      </c>
      <c r="F19" s="176">
        <v>10</v>
      </c>
      <c r="G19" s="176">
        <v>5</v>
      </c>
      <c r="I19" s="176">
        <f t="shared" si="0"/>
        <v>-5</v>
      </c>
      <c r="J19" s="177">
        <f t="shared" si="1"/>
        <v>-0.5</v>
      </c>
    </row>
    <row r="20" spans="1:10" s="69" customFormat="1" ht="12.75" x14ac:dyDescent="0.2">
      <c r="A20" s="603"/>
      <c r="B20" s="605" t="s">
        <v>103</v>
      </c>
      <c r="C20" s="606"/>
      <c r="D20" s="606"/>
      <c r="E20" s="607"/>
      <c r="F20" s="335">
        <v>8018</v>
      </c>
      <c r="G20" s="335">
        <v>7792</v>
      </c>
      <c r="I20" s="335">
        <f t="shared" si="0"/>
        <v>-226</v>
      </c>
      <c r="J20" s="336">
        <f t="shared" si="1"/>
        <v>-2.8186580194562234E-2</v>
      </c>
    </row>
    <row r="21" spans="1:10" s="69" customFormat="1" ht="12.75" x14ac:dyDescent="0.2">
      <c r="A21" s="603"/>
      <c r="B21" s="602" t="s">
        <v>172</v>
      </c>
      <c r="C21" s="322">
        <v>1</v>
      </c>
      <c r="D21" s="323">
        <v>2</v>
      </c>
      <c r="E21" s="322" t="s">
        <v>178</v>
      </c>
      <c r="F21" s="176">
        <v>1700</v>
      </c>
      <c r="G21" s="176">
        <v>1787</v>
      </c>
      <c r="I21" s="176">
        <f t="shared" si="0"/>
        <v>87</v>
      </c>
      <c r="J21" s="177">
        <f t="shared" si="1"/>
        <v>5.1176470588235295E-2</v>
      </c>
    </row>
    <row r="22" spans="1:10" s="69" customFormat="1" ht="12.75" x14ac:dyDescent="0.2">
      <c r="A22" s="603"/>
      <c r="B22" s="604"/>
      <c r="C22" s="322">
        <v>2</v>
      </c>
      <c r="D22" s="334">
        <v>2</v>
      </c>
      <c r="E22" s="322" t="s">
        <v>186</v>
      </c>
      <c r="F22" s="176">
        <v>1515</v>
      </c>
      <c r="G22" s="176">
        <v>1480</v>
      </c>
      <c r="I22" s="176">
        <f t="shared" si="0"/>
        <v>-35</v>
      </c>
      <c r="J22" s="177">
        <f t="shared" si="1"/>
        <v>-2.3102310231023101E-2</v>
      </c>
    </row>
    <row r="23" spans="1:10" s="69" customFormat="1" ht="12.75" x14ac:dyDescent="0.2">
      <c r="A23" s="604"/>
      <c r="B23" s="605" t="s">
        <v>173</v>
      </c>
      <c r="C23" s="606"/>
      <c r="D23" s="606"/>
      <c r="E23" s="607"/>
      <c r="F23" s="335">
        <v>3215</v>
      </c>
      <c r="G23" s="335">
        <v>3267</v>
      </c>
      <c r="I23" s="335">
        <f t="shared" si="0"/>
        <v>52</v>
      </c>
      <c r="J23" s="336">
        <f t="shared" si="1"/>
        <v>1.6174183514774496E-2</v>
      </c>
    </row>
    <row r="24" spans="1:10" s="69" customFormat="1" ht="12.75" customHeight="1" x14ac:dyDescent="0.2">
      <c r="A24" s="608" t="s">
        <v>117</v>
      </c>
      <c r="B24" s="609"/>
      <c r="C24" s="609"/>
      <c r="D24" s="609"/>
      <c r="E24" s="610"/>
      <c r="F24" s="337">
        <v>17387</v>
      </c>
      <c r="G24" s="337">
        <v>17294</v>
      </c>
      <c r="I24" s="337">
        <f t="shared" si="0"/>
        <v>-93</v>
      </c>
      <c r="J24" s="338">
        <f t="shared" si="1"/>
        <v>-5.34882383389889E-3</v>
      </c>
    </row>
    <row r="25" spans="1:10" s="69" customFormat="1" ht="12.75" customHeight="1" x14ac:dyDescent="0.2">
      <c r="A25" s="602" t="s">
        <v>108</v>
      </c>
      <c r="B25" s="602" t="s">
        <v>15</v>
      </c>
      <c r="C25" s="611">
        <v>1</v>
      </c>
      <c r="D25" s="602">
        <v>1</v>
      </c>
      <c r="E25" s="322" t="s">
        <v>150</v>
      </c>
      <c r="F25" s="176">
        <v>458</v>
      </c>
      <c r="G25" s="176">
        <v>494</v>
      </c>
      <c r="I25" s="176">
        <f t="shared" si="0"/>
        <v>36</v>
      </c>
      <c r="J25" s="177">
        <f t="shared" si="1"/>
        <v>7.8602620087336247E-2</v>
      </c>
    </row>
    <row r="26" spans="1:10" s="69" customFormat="1" ht="12.75" x14ac:dyDescent="0.2">
      <c r="A26" s="603"/>
      <c r="B26" s="603"/>
      <c r="C26" s="612"/>
      <c r="D26" s="603"/>
      <c r="E26" s="322" t="s">
        <v>151</v>
      </c>
      <c r="F26" s="176">
        <v>1057</v>
      </c>
      <c r="G26" s="176">
        <v>1059</v>
      </c>
      <c r="I26" s="176">
        <f t="shared" si="0"/>
        <v>2</v>
      </c>
      <c r="J26" s="177">
        <f t="shared" si="1"/>
        <v>1.8921475875118259E-3</v>
      </c>
    </row>
    <row r="27" spans="1:10" s="69" customFormat="1" ht="25.5" x14ac:dyDescent="0.2">
      <c r="A27" s="603"/>
      <c r="B27" s="603"/>
      <c r="C27" s="612"/>
      <c r="D27" s="603"/>
      <c r="E27" s="322" t="s">
        <v>203</v>
      </c>
      <c r="F27" s="176">
        <v>69</v>
      </c>
      <c r="G27" s="176">
        <v>70</v>
      </c>
      <c r="I27" s="176">
        <f t="shared" si="0"/>
        <v>1</v>
      </c>
      <c r="J27" s="177">
        <f t="shared" si="1"/>
        <v>1.4492753623188406E-2</v>
      </c>
    </row>
    <row r="28" spans="1:10" s="69" customFormat="1" ht="12.75" x14ac:dyDescent="0.2">
      <c r="A28" s="603"/>
      <c r="B28" s="603"/>
      <c r="C28" s="612"/>
      <c r="D28" s="603"/>
      <c r="E28" s="322" t="s">
        <v>152</v>
      </c>
      <c r="F28" s="176">
        <v>2516</v>
      </c>
      <c r="G28" s="176">
        <v>2452</v>
      </c>
      <c r="I28" s="176">
        <f t="shared" si="0"/>
        <v>-64</v>
      </c>
      <c r="J28" s="177">
        <f t="shared" si="1"/>
        <v>-2.5437201907790145E-2</v>
      </c>
    </row>
    <row r="29" spans="1:10" s="69" customFormat="1" ht="12.75" x14ac:dyDescent="0.2">
      <c r="A29" s="603"/>
      <c r="B29" s="603"/>
      <c r="C29" s="612"/>
      <c r="D29" s="603"/>
      <c r="E29" s="322" t="s">
        <v>153</v>
      </c>
      <c r="F29" s="176">
        <v>4186</v>
      </c>
      <c r="G29" s="176">
        <v>4242</v>
      </c>
      <c r="I29" s="176">
        <f t="shared" si="0"/>
        <v>56</v>
      </c>
      <c r="J29" s="177">
        <f t="shared" si="1"/>
        <v>1.3377926421404682E-2</v>
      </c>
    </row>
    <row r="30" spans="1:10" s="69" customFormat="1" ht="12.75" x14ac:dyDescent="0.2">
      <c r="A30" s="603"/>
      <c r="B30" s="603"/>
      <c r="C30" s="612"/>
      <c r="D30" s="603"/>
      <c r="E30" s="322" t="s">
        <v>17</v>
      </c>
      <c r="F30" s="176">
        <v>1572</v>
      </c>
      <c r="G30" s="176">
        <v>1660</v>
      </c>
      <c r="I30" s="176">
        <f t="shared" si="0"/>
        <v>88</v>
      </c>
      <c r="J30" s="177">
        <f t="shared" si="1"/>
        <v>5.5979643765903309E-2</v>
      </c>
    </row>
    <row r="31" spans="1:10" s="69" customFormat="1" ht="12.75" x14ac:dyDescent="0.2">
      <c r="A31" s="603"/>
      <c r="B31" s="604"/>
      <c r="C31" s="613"/>
      <c r="D31" s="604"/>
      <c r="E31" s="322" t="s">
        <v>83</v>
      </c>
      <c r="F31" s="176">
        <v>27</v>
      </c>
      <c r="G31" s="176">
        <v>31</v>
      </c>
      <c r="I31" s="176">
        <f t="shared" si="0"/>
        <v>4</v>
      </c>
      <c r="J31" s="177">
        <f t="shared" si="1"/>
        <v>0.14814814814814814</v>
      </c>
    </row>
    <row r="32" spans="1:10" s="69" customFormat="1" ht="12.75" x14ac:dyDescent="0.2">
      <c r="A32" s="603"/>
      <c r="B32" s="605" t="s">
        <v>104</v>
      </c>
      <c r="C32" s="606"/>
      <c r="D32" s="606"/>
      <c r="E32" s="607"/>
      <c r="F32" s="335">
        <v>9885</v>
      </c>
      <c r="G32" s="335">
        <v>10008</v>
      </c>
      <c r="I32" s="335">
        <f t="shared" si="0"/>
        <v>123</v>
      </c>
      <c r="J32" s="336">
        <f t="shared" si="1"/>
        <v>1.2443095599393019E-2</v>
      </c>
    </row>
    <row r="33" spans="1:10" s="69" customFormat="1" ht="12.75" x14ac:dyDescent="0.2">
      <c r="A33" s="603"/>
      <c r="B33" s="602" t="s">
        <v>575</v>
      </c>
      <c r="C33" s="611">
        <v>1</v>
      </c>
      <c r="D33" s="323">
        <v>2</v>
      </c>
      <c r="E33" s="322" t="s">
        <v>576</v>
      </c>
      <c r="F33" s="176"/>
      <c r="G33" s="176">
        <v>16</v>
      </c>
      <c r="I33" s="176">
        <f t="shared" si="0"/>
        <v>16</v>
      </c>
      <c r="J33" s="177" t="e">
        <f t="shared" si="1"/>
        <v>#DIV/0!</v>
      </c>
    </row>
    <row r="34" spans="1:10" s="69" customFormat="1" ht="12.75" x14ac:dyDescent="0.2">
      <c r="A34" s="603"/>
      <c r="B34" s="603"/>
      <c r="C34" s="612"/>
      <c r="D34" s="324"/>
      <c r="E34" s="322" t="s">
        <v>206</v>
      </c>
      <c r="F34" s="176">
        <v>16</v>
      </c>
      <c r="G34" s="176"/>
      <c r="I34" s="176">
        <f t="shared" si="0"/>
        <v>-16</v>
      </c>
      <c r="J34" s="177">
        <f t="shared" si="1"/>
        <v>-1</v>
      </c>
    </row>
    <row r="35" spans="1:10" s="69" customFormat="1" ht="12.75" x14ac:dyDescent="0.2">
      <c r="A35" s="603"/>
      <c r="B35" s="603"/>
      <c r="C35" s="612"/>
      <c r="D35" s="324"/>
      <c r="E35" s="322" t="s">
        <v>41</v>
      </c>
      <c r="F35" s="176">
        <v>96</v>
      </c>
      <c r="G35" s="176">
        <v>101</v>
      </c>
      <c r="I35" s="176">
        <f t="shared" si="0"/>
        <v>5</v>
      </c>
      <c r="J35" s="177">
        <f t="shared" si="1"/>
        <v>5.2083333333333336E-2</v>
      </c>
    </row>
    <row r="36" spans="1:10" s="69" customFormat="1" ht="12.75" x14ac:dyDescent="0.2">
      <c r="A36" s="603"/>
      <c r="B36" s="603"/>
      <c r="C36" s="613"/>
      <c r="D36" s="324"/>
      <c r="E36" s="322" t="s">
        <v>49</v>
      </c>
      <c r="F36" s="176">
        <v>16</v>
      </c>
      <c r="G36" s="176">
        <v>9</v>
      </c>
      <c r="I36" s="176">
        <f t="shared" si="0"/>
        <v>-7</v>
      </c>
      <c r="J36" s="177">
        <f t="shared" si="1"/>
        <v>-0.4375</v>
      </c>
    </row>
    <row r="37" spans="1:10" s="69" customFormat="1" ht="12.75" x14ac:dyDescent="0.2">
      <c r="A37" s="603"/>
      <c r="B37" s="603"/>
      <c r="C37" s="611">
        <v>2</v>
      </c>
      <c r="D37" s="334">
        <v>2</v>
      </c>
      <c r="E37" s="322" t="s">
        <v>207</v>
      </c>
      <c r="F37" s="176">
        <v>14</v>
      </c>
      <c r="G37" s="176">
        <v>15</v>
      </c>
      <c r="I37" s="176">
        <f t="shared" si="0"/>
        <v>1</v>
      </c>
      <c r="J37" s="177">
        <f t="shared" si="1"/>
        <v>7.1428571428571425E-2</v>
      </c>
    </row>
    <row r="38" spans="1:10" s="69" customFormat="1" ht="12.75" x14ac:dyDescent="0.2">
      <c r="A38" s="603"/>
      <c r="B38" s="603"/>
      <c r="C38" s="612"/>
      <c r="D38" s="334"/>
      <c r="E38" s="322" t="s">
        <v>42</v>
      </c>
      <c r="F38" s="176">
        <v>75</v>
      </c>
      <c r="G38" s="176">
        <v>77</v>
      </c>
      <c r="I38" s="176">
        <f t="shared" si="0"/>
        <v>2</v>
      </c>
      <c r="J38" s="177">
        <f t="shared" si="1"/>
        <v>2.6666666666666668E-2</v>
      </c>
    </row>
    <row r="39" spans="1:10" s="69" customFormat="1" ht="12.75" x14ac:dyDescent="0.2">
      <c r="A39" s="603"/>
      <c r="B39" s="604"/>
      <c r="C39" s="613"/>
      <c r="D39" s="334"/>
      <c r="E39" s="322" t="s">
        <v>51</v>
      </c>
      <c r="F39" s="176">
        <v>8</v>
      </c>
      <c r="G39" s="176">
        <v>11</v>
      </c>
      <c r="I39" s="176">
        <f t="shared" si="0"/>
        <v>3</v>
      </c>
      <c r="J39" s="177">
        <f t="shared" si="1"/>
        <v>0.375</v>
      </c>
    </row>
    <row r="40" spans="1:10" s="69" customFormat="1" ht="12.75" x14ac:dyDescent="0.2">
      <c r="A40" s="603"/>
      <c r="B40" s="605" t="s">
        <v>578</v>
      </c>
      <c r="C40" s="606"/>
      <c r="D40" s="606"/>
      <c r="E40" s="607"/>
      <c r="F40" s="335">
        <v>225</v>
      </c>
      <c r="G40" s="335">
        <v>229</v>
      </c>
      <c r="I40" s="335">
        <f t="shared" si="0"/>
        <v>4</v>
      </c>
      <c r="J40" s="336">
        <f t="shared" si="1"/>
        <v>1.7777777777777778E-2</v>
      </c>
    </row>
    <row r="41" spans="1:10" s="69" customFormat="1" ht="12.75" x14ac:dyDescent="0.2">
      <c r="A41" s="603"/>
      <c r="B41" s="602" t="s">
        <v>579</v>
      </c>
      <c r="C41" s="611">
        <v>1</v>
      </c>
      <c r="D41" s="323">
        <v>2</v>
      </c>
      <c r="E41" s="322" t="s">
        <v>154</v>
      </c>
      <c r="F41" s="176">
        <v>48</v>
      </c>
      <c r="G41" s="176">
        <v>58</v>
      </c>
      <c r="I41" s="176">
        <f t="shared" si="0"/>
        <v>10</v>
      </c>
      <c r="J41" s="177">
        <f t="shared" si="1"/>
        <v>0.20833333333333334</v>
      </c>
    </row>
    <row r="42" spans="1:10" s="69" customFormat="1" ht="12.75" x14ac:dyDescent="0.2">
      <c r="A42" s="603"/>
      <c r="B42" s="603"/>
      <c r="C42" s="612"/>
      <c r="D42" s="324"/>
      <c r="E42" s="322" t="s">
        <v>124</v>
      </c>
      <c r="F42" s="176">
        <v>308</v>
      </c>
      <c r="G42" s="176">
        <v>343</v>
      </c>
      <c r="I42" s="176">
        <f t="shared" si="0"/>
        <v>35</v>
      </c>
      <c r="J42" s="177">
        <f t="shared" si="1"/>
        <v>0.11363636363636363</v>
      </c>
    </row>
    <row r="43" spans="1:10" s="69" customFormat="1" ht="12.75" x14ac:dyDescent="0.2">
      <c r="A43" s="603"/>
      <c r="B43" s="603"/>
      <c r="C43" s="612"/>
      <c r="D43" s="324"/>
      <c r="E43" s="322" t="s">
        <v>125</v>
      </c>
      <c r="F43" s="176">
        <v>24</v>
      </c>
      <c r="G43" s="176">
        <v>23</v>
      </c>
      <c r="I43" s="176">
        <f t="shared" si="0"/>
        <v>-1</v>
      </c>
      <c r="J43" s="177">
        <f t="shared" si="1"/>
        <v>-4.1666666666666664E-2</v>
      </c>
    </row>
    <row r="44" spans="1:10" s="69" customFormat="1" ht="12.75" x14ac:dyDescent="0.2">
      <c r="A44" s="603"/>
      <c r="B44" s="603"/>
      <c r="C44" s="612"/>
      <c r="D44" s="324"/>
      <c r="E44" s="322" t="s">
        <v>126</v>
      </c>
      <c r="F44" s="176">
        <v>293</v>
      </c>
      <c r="G44" s="176">
        <v>275</v>
      </c>
      <c r="I44" s="176">
        <f t="shared" si="0"/>
        <v>-18</v>
      </c>
      <c r="J44" s="177">
        <f t="shared" si="1"/>
        <v>-6.1433447098976107E-2</v>
      </c>
    </row>
    <row r="45" spans="1:10" s="69" customFormat="1" ht="12.75" x14ac:dyDescent="0.2">
      <c r="A45" s="603"/>
      <c r="B45" s="603"/>
      <c r="C45" s="612"/>
      <c r="D45" s="324"/>
      <c r="E45" s="322" t="s">
        <v>132</v>
      </c>
      <c r="F45" s="176">
        <v>86</v>
      </c>
      <c r="G45" s="176">
        <v>90</v>
      </c>
      <c r="I45" s="176">
        <f t="shared" si="0"/>
        <v>4</v>
      </c>
      <c r="J45" s="177">
        <f t="shared" si="1"/>
        <v>4.6511627906976744E-2</v>
      </c>
    </row>
    <row r="46" spans="1:10" s="69" customFormat="1" ht="12.75" x14ac:dyDescent="0.2">
      <c r="A46" s="603"/>
      <c r="B46" s="603"/>
      <c r="C46" s="612"/>
      <c r="D46" s="324"/>
      <c r="E46" s="322" t="s">
        <v>127</v>
      </c>
      <c r="F46" s="176">
        <v>679</v>
      </c>
      <c r="G46" s="176">
        <v>654</v>
      </c>
      <c r="I46" s="176">
        <f t="shared" si="0"/>
        <v>-25</v>
      </c>
      <c r="J46" s="177">
        <f t="shared" si="1"/>
        <v>-3.6818851251840944E-2</v>
      </c>
    </row>
    <row r="47" spans="1:10" s="69" customFormat="1" ht="12.75" x14ac:dyDescent="0.2">
      <c r="A47" s="603"/>
      <c r="B47" s="603"/>
      <c r="C47" s="613"/>
      <c r="D47" s="324"/>
      <c r="E47" s="322" t="s">
        <v>156</v>
      </c>
      <c r="F47" s="176">
        <v>30</v>
      </c>
      <c r="G47" s="176">
        <v>23</v>
      </c>
      <c r="I47" s="176">
        <f t="shared" si="0"/>
        <v>-7</v>
      </c>
      <c r="J47" s="177">
        <f t="shared" si="1"/>
        <v>-0.23333333333333334</v>
      </c>
    </row>
    <row r="48" spans="1:10" s="69" customFormat="1" ht="12.75" x14ac:dyDescent="0.2">
      <c r="A48" s="603"/>
      <c r="B48" s="603"/>
      <c r="C48" s="611">
        <v>2</v>
      </c>
      <c r="D48" s="334">
        <v>2</v>
      </c>
      <c r="E48" s="322" t="s">
        <v>157</v>
      </c>
      <c r="F48" s="176">
        <v>46</v>
      </c>
      <c r="G48" s="176">
        <v>38</v>
      </c>
      <c r="I48" s="176">
        <f t="shared" si="0"/>
        <v>-8</v>
      </c>
      <c r="J48" s="177">
        <f t="shared" si="1"/>
        <v>-0.17391304347826086</v>
      </c>
    </row>
    <row r="49" spans="1:10" s="69" customFormat="1" ht="12.75" x14ac:dyDescent="0.2">
      <c r="A49" s="603"/>
      <c r="B49" s="603"/>
      <c r="C49" s="612"/>
      <c r="D49" s="334"/>
      <c r="E49" s="322" t="s">
        <v>133</v>
      </c>
      <c r="F49" s="176">
        <v>231</v>
      </c>
      <c r="G49" s="176">
        <v>252</v>
      </c>
      <c r="I49" s="176">
        <f t="shared" si="0"/>
        <v>21</v>
      </c>
      <c r="J49" s="177">
        <f t="shared" si="1"/>
        <v>9.0909090909090912E-2</v>
      </c>
    </row>
    <row r="50" spans="1:10" s="69" customFormat="1" ht="12.75" x14ac:dyDescent="0.2">
      <c r="A50" s="603"/>
      <c r="B50" s="603"/>
      <c r="C50" s="612"/>
      <c r="D50" s="334"/>
      <c r="E50" s="322" t="s">
        <v>134</v>
      </c>
      <c r="F50" s="176">
        <v>21</v>
      </c>
      <c r="G50" s="176">
        <v>18</v>
      </c>
      <c r="I50" s="176">
        <f t="shared" si="0"/>
        <v>-3</v>
      </c>
      <c r="J50" s="177">
        <f t="shared" si="1"/>
        <v>-0.14285714285714285</v>
      </c>
    </row>
    <row r="51" spans="1:10" s="69" customFormat="1" ht="12.75" x14ac:dyDescent="0.2">
      <c r="A51" s="603"/>
      <c r="B51" s="603"/>
      <c r="C51" s="612"/>
      <c r="D51" s="334"/>
      <c r="E51" s="322" t="s">
        <v>135</v>
      </c>
      <c r="F51" s="176">
        <v>203</v>
      </c>
      <c r="G51" s="176">
        <v>204</v>
      </c>
      <c r="I51" s="176">
        <f t="shared" si="0"/>
        <v>1</v>
      </c>
      <c r="J51" s="177">
        <f t="shared" si="1"/>
        <v>4.9261083743842365E-3</v>
      </c>
    </row>
    <row r="52" spans="1:10" s="69" customFormat="1" ht="12.75" x14ac:dyDescent="0.2">
      <c r="A52" s="603"/>
      <c r="B52" s="603"/>
      <c r="C52" s="612"/>
      <c r="D52" s="334"/>
      <c r="E52" s="322" t="s">
        <v>160</v>
      </c>
      <c r="F52" s="176">
        <v>73</v>
      </c>
      <c r="G52" s="176">
        <v>71</v>
      </c>
      <c r="I52" s="176">
        <f t="shared" si="0"/>
        <v>-2</v>
      </c>
      <c r="J52" s="177">
        <f t="shared" si="1"/>
        <v>-2.7397260273972601E-2</v>
      </c>
    </row>
    <row r="53" spans="1:10" s="69" customFormat="1" ht="12.75" x14ac:dyDescent="0.2">
      <c r="A53" s="603"/>
      <c r="B53" s="603"/>
      <c r="C53" s="612"/>
      <c r="D53" s="334"/>
      <c r="E53" s="322" t="s">
        <v>136</v>
      </c>
      <c r="F53" s="176">
        <v>495</v>
      </c>
      <c r="G53" s="176">
        <v>516</v>
      </c>
      <c r="I53" s="176">
        <f t="shared" si="0"/>
        <v>21</v>
      </c>
      <c r="J53" s="177">
        <f t="shared" si="1"/>
        <v>4.2424242424242427E-2</v>
      </c>
    </row>
    <row r="54" spans="1:10" s="69" customFormat="1" ht="12.75" x14ac:dyDescent="0.2">
      <c r="A54" s="603"/>
      <c r="B54" s="604"/>
      <c r="C54" s="613"/>
      <c r="D54" s="334"/>
      <c r="E54" s="322" t="s">
        <v>159</v>
      </c>
      <c r="F54" s="176">
        <v>16</v>
      </c>
      <c r="G54" s="176">
        <v>16</v>
      </c>
      <c r="I54" s="176">
        <f t="shared" si="0"/>
        <v>0</v>
      </c>
      <c r="J54" s="177">
        <f t="shared" si="1"/>
        <v>0</v>
      </c>
    </row>
    <row r="55" spans="1:10" s="69" customFormat="1" ht="12.75" x14ac:dyDescent="0.2">
      <c r="A55" s="603"/>
      <c r="B55" s="605" t="s">
        <v>580</v>
      </c>
      <c r="C55" s="606"/>
      <c r="D55" s="606"/>
      <c r="E55" s="607"/>
      <c r="F55" s="335">
        <v>2553</v>
      </c>
      <c r="G55" s="335">
        <v>2581</v>
      </c>
      <c r="I55" s="335">
        <f t="shared" si="0"/>
        <v>28</v>
      </c>
      <c r="J55" s="336">
        <f t="shared" si="1"/>
        <v>1.0967489228358794E-2</v>
      </c>
    </row>
    <row r="56" spans="1:10" s="69" customFormat="1" ht="12.75" x14ac:dyDescent="0.2">
      <c r="A56" s="603"/>
      <c r="B56" s="602" t="s">
        <v>6</v>
      </c>
      <c r="C56" s="611">
        <v>1</v>
      </c>
      <c r="D56" s="323">
        <v>2</v>
      </c>
      <c r="E56" s="322" t="s">
        <v>581</v>
      </c>
      <c r="F56" s="176"/>
      <c r="G56" s="176">
        <v>133</v>
      </c>
      <c r="I56" s="176">
        <f t="shared" si="0"/>
        <v>133</v>
      </c>
      <c r="J56" s="177" t="e">
        <f t="shared" si="1"/>
        <v>#DIV/0!</v>
      </c>
    </row>
    <row r="57" spans="1:10" s="69" customFormat="1" ht="25.5" x14ac:dyDescent="0.2">
      <c r="A57" s="603"/>
      <c r="B57" s="603"/>
      <c r="C57" s="612"/>
      <c r="D57" s="324"/>
      <c r="E57" s="322" t="s">
        <v>582</v>
      </c>
      <c r="F57" s="176"/>
      <c r="G57" s="176">
        <v>1</v>
      </c>
      <c r="I57" s="176">
        <f t="shared" si="0"/>
        <v>1</v>
      </c>
      <c r="J57" s="177" t="e">
        <f t="shared" si="1"/>
        <v>#DIV/0!</v>
      </c>
    </row>
    <row r="58" spans="1:10" s="69" customFormat="1" ht="12.75" x14ac:dyDescent="0.2">
      <c r="A58" s="603"/>
      <c r="B58" s="603"/>
      <c r="C58" s="612"/>
      <c r="D58" s="324"/>
      <c r="E58" s="322" t="s">
        <v>583</v>
      </c>
      <c r="F58" s="176"/>
      <c r="G58" s="176">
        <v>205</v>
      </c>
      <c r="I58" s="176">
        <f t="shared" si="0"/>
        <v>205</v>
      </c>
      <c r="J58" s="177" t="e">
        <f t="shared" si="1"/>
        <v>#DIV/0!</v>
      </c>
    </row>
    <row r="59" spans="1:10" s="69" customFormat="1" ht="12.75" x14ac:dyDescent="0.2">
      <c r="A59" s="603"/>
      <c r="B59" s="603"/>
      <c r="C59" s="612"/>
      <c r="D59" s="324"/>
      <c r="E59" s="322" t="s">
        <v>28</v>
      </c>
      <c r="F59" s="176">
        <v>271</v>
      </c>
      <c r="G59" s="176">
        <v>272</v>
      </c>
      <c r="I59" s="176">
        <f t="shared" si="0"/>
        <v>1</v>
      </c>
      <c r="J59" s="177">
        <f t="shared" si="1"/>
        <v>3.6900369003690036E-3</v>
      </c>
    </row>
    <row r="60" spans="1:10" s="69" customFormat="1" ht="12.75" x14ac:dyDescent="0.2">
      <c r="A60" s="603"/>
      <c r="B60" s="603"/>
      <c r="C60" s="612"/>
      <c r="D60" s="324"/>
      <c r="E60" s="322" t="s">
        <v>60</v>
      </c>
      <c r="F60" s="176">
        <v>1195</v>
      </c>
      <c r="G60" s="176">
        <v>1168</v>
      </c>
      <c r="I60" s="176">
        <f t="shared" si="0"/>
        <v>-27</v>
      </c>
      <c r="J60" s="177">
        <f t="shared" si="1"/>
        <v>-2.2594142259414227E-2</v>
      </c>
    </row>
    <row r="61" spans="1:10" s="69" customFormat="1" ht="12.75" x14ac:dyDescent="0.2">
      <c r="A61" s="603"/>
      <c r="B61" s="603"/>
      <c r="C61" s="612"/>
      <c r="D61" s="324"/>
      <c r="E61" s="322" t="s">
        <v>65</v>
      </c>
      <c r="F61" s="176">
        <v>164</v>
      </c>
      <c r="G61" s="176"/>
      <c r="I61" s="176">
        <f t="shared" si="0"/>
        <v>-164</v>
      </c>
      <c r="J61" s="177">
        <f t="shared" si="1"/>
        <v>-1</v>
      </c>
    </row>
    <row r="62" spans="1:10" s="69" customFormat="1" ht="12.75" x14ac:dyDescent="0.2">
      <c r="A62" s="603"/>
      <c r="B62" s="603"/>
      <c r="C62" s="612"/>
      <c r="D62" s="324"/>
      <c r="E62" s="322" t="s">
        <v>92</v>
      </c>
      <c r="F62" s="176">
        <v>395</v>
      </c>
      <c r="G62" s="176">
        <v>399</v>
      </c>
      <c r="I62" s="176">
        <f t="shared" si="0"/>
        <v>4</v>
      </c>
      <c r="J62" s="177">
        <f t="shared" si="1"/>
        <v>1.0126582278481013E-2</v>
      </c>
    </row>
    <row r="63" spans="1:10" s="69" customFormat="1" ht="12.75" x14ac:dyDescent="0.2">
      <c r="A63" s="603"/>
      <c r="B63" s="603"/>
      <c r="C63" s="612"/>
      <c r="D63" s="324"/>
      <c r="E63" s="322" t="s">
        <v>73</v>
      </c>
      <c r="F63" s="176">
        <v>104</v>
      </c>
      <c r="G63" s="176"/>
      <c r="I63" s="176">
        <f t="shared" si="0"/>
        <v>-104</v>
      </c>
      <c r="J63" s="177">
        <f t="shared" si="1"/>
        <v>-1</v>
      </c>
    </row>
    <row r="64" spans="1:10" s="69" customFormat="1" ht="12.75" x14ac:dyDescent="0.2">
      <c r="A64" s="603"/>
      <c r="B64" s="603"/>
      <c r="C64" s="612"/>
      <c r="D64" s="324"/>
      <c r="E64" s="322" t="s">
        <v>161</v>
      </c>
      <c r="F64" s="176">
        <v>2186</v>
      </c>
      <c r="G64" s="176">
        <v>2171</v>
      </c>
      <c r="I64" s="176">
        <f t="shared" si="0"/>
        <v>-15</v>
      </c>
      <c r="J64" s="177">
        <f t="shared" si="1"/>
        <v>-6.861848124428179E-3</v>
      </c>
    </row>
    <row r="65" spans="1:10" s="69" customFormat="1" ht="12.75" x14ac:dyDescent="0.2">
      <c r="A65" s="603"/>
      <c r="B65" s="603"/>
      <c r="C65" s="612"/>
      <c r="D65" s="324"/>
      <c r="E65" s="322" t="s">
        <v>162</v>
      </c>
      <c r="F65" s="176">
        <v>206</v>
      </c>
      <c r="G65" s="176">
        <v>208</v>
      </c>
      <c r="I65" s="176">
        <f t="shared" si="0"/>
        <v>2</v>
      </c>
      <c r="J65" s="177">
        <f t="shared" si="1"/>
        <v>9.7087378640776691E-3</v>
      </c>
    </row>
    <row r="66" spans="1:10" s="69" customFormat="1" ht="12.75" x14ac:dyDescent="0.2">
      <c r="A66" s="603"/>
      <c r="B66" s="603"/>
      <c r="C66" s="612"/>
      <c r="D66" s="324"/>
      <c r="E66" s="322" t="s">
        <v>210</v>
      </c>
      <c r="F66" s="176">
        <v>83</v>
      </c>
      <c r="G66" s="176">
        <v>99</v>
      </c>
      <c r="I66" s="176">
        <f t="shared" si="0"/>
        <v>16</v>
      </c>
      <c r="J66" s="177">
        <f t="shared" si="1"/>
        <v>0.19277108433734941</v>
      </c>
    </row>
    <row r="67" spans="1:10" s="69" customFormat="1" ht="12.75" x14ac:dyDescent="0.2">
      <c r="A67" s="603"/>
      <c r="B67" s="603"/>
      <c r="C67" s="612"/>
      <c r="D67" s="324"/>
      <c r="E67" s="322" t="s">
        <v>180</v>
      </c>
      <c r="F67" s="176">
        <v>459</v>
      </c>
      <c r="G67" s="176">
        <v>373</v>
      </c>
      <c r="I67" s="176">
        <f t="shared" si="0"/>
        <v>-86</v>
      </c>
      <c r="J67" s="177">
        <f t="shared" si="1"/>
        <v>-0.18736383442265794</v>
      </c>
    </row>
    <row r="68" spans="1:10" s="69" customFormat="1" ht="12.75" x14ac:dyDescent="0.2">
      <c r="A68" s="603"/>
      <c r="B68" s="603"/>
      <c r="C68" s="612"/>
      <c r="D68" s="324"/>
      <c r="E68" s="322" t="s">
        <v>78</v>
      </c>
      <c r="F68" s="176">
        <v>172</v>
      </c>
      <c r="G68" s="176">
        <v>170</v>
      </c>
      <c r="I68" s="176">
        <f t="shared" si="0"/>
        <v>-2</v>
      </c>
      <c r="J68" s="177">
        <f t="shared" si="1"/>
        <v>-1.1627906976744186E-2</v>
      </c>
    </row>
    <row r="69" spans="1:10" s="69" customFormat="1" ht="12.75" x14ac:dyDescent="0.2">
      <c r="A69" s="603"/>
      <c r="B69" s="603"/>
      <c r="C69" s="612"/>
      <c r="D69" s="324"/>
      <c r="E69" s="322" t="s">
        <v>16</v>
      </c>
      <c r="F69" s="176">
        <v>782</v>
      </c>
      <c r="G69" s="176">
        <v>778</v>
      </c>
      <c r="I69" s="176">
        <f t="shared" si="0"/>
        <v>-4</v>
      </c>
      <c r="J69" s="177">
        <f t="shared" si="1"/>
        <v>-5.1150895140664966E-3</v>
      </c>
    </row>
    <row r="70" spans="1:10" s="69" customFormat="1" ht="12.75" x14ac:dyDescent="0.2">
      <c r="A70" s="603"/>
      <c r="B70" s="603"/>
      <c r="C70" s="612"/>
      <c r="D70" s="324"/>
      <c r="E70" s="322" t="s">
        <v>61</v>
      </c>
      <c r="F70" s="176">
        <v>221</v>
      </c>
      <c r="G70" s="176">
        <v>204</v>
      </c>
      <c r="I70" s="176">
        <f t="shared" si="0"/>
        <v>-17</v>
      </c>
      <c r="J70" s="177">
        <f t="shared" si="1"/>
        <v>-7.6923076923076927E-2</v>
      </c>
    </row>
    <row r="71" spans="1:10" s="69" customFormat="1" ht="12.75" x14ac:dyDescent="0.2">
      <c r="A71" s="603"/>
      <c r="B71" s="603"/>
      <c r="C71" s="612"/>
      <c r="D71" s="324"/>
      <c r="E71" s="322" t="s">
        <v>43</v>
      </c>
      <c r="F71" s="176">
        <v>59</v>
      </c>
      <c r="G71" s="176">
        <v>51</v>
      </c>
      <c r="I71" s="176">
        <f t="shared" si="0"/>
        <v>-8</v>
      </c>
      <c r="J71" s="177">
        <f t="shared" si="1"/>
        <v>-0.13559322033898305</v>
      </c>
    </row>
    <row r="72" spans="1:10" s="69" customFormat="1" ht="25.5" x14ac:dyDescent="0.2">
      <c r="A72" s="603"/>
      <c r="B72" s="603"/>
      <c r="C72" s="612"/>
      <c r="D72" s="324"/>
      <c r="E72" s="322" t="s">
        <v>47</v>
      </c>
      <c r="F72" s="176">
        <v>4</v>
      </c>
      <c r="G72" s="176">
        <v>5</v>
      </c>
      <c r="I72" s="176">
        <f t="shared" si="0"/>
        <v>1</v>
      </c>
      <c r="J72" s="177">
        <f t="shared" si="1"/>
        <v>0.25</v>
      </c>
    </row>
    <row r="73" spans="1:10" s="69" customFormat="1" ht="25.5" x14ac:dyDescent="0.2">
      <c r="A73" s="603"/>
      <c r="B73" s="603"/>
      <c r="C73" s="612"/>
      <c r="D73" s="324"/>
      <c r="E73" s="322" t="s">
        <v>212</v>
      </c>
      <c r="F73" s="176">
        <v>19</v>
      </c>
      <c r="G73" s="176">
        <v>17</v>
      </c>
      <c r="I73" s="176">
        <f t="shared" ref="I73:I136" si="2">G73-F73</f>
        <v>-2</v>
      </c>
      <c r="J73" s="177">
        <f t="shared" ref="J73:J136" si="3">I73/F73</f>
        <v>-0.10526315789473684</v>
      </c>
    </row>
    <row r="74" spans="1:10" s="69" customFormat="1" ht="12.75" x14ac:dyDescent="0.2">
      <c r="A74" s="603"/>
      <c r="B74" s="603"/>
      <c r="C74" s="612"/>
      <c r="D74" s="324"/>
      <c r="E74" s="322" t="s">
        <v>215</v>
      </c>
      <c r="F74" s="176">
        <v>1479</v>
      </c>
      <c r="G74" s="176">
        <v>1601</v>
      </c>
      <c r="I74" s="176">
        <f t="shared" si="2"/>
        <v>122</v>
      </c>
      <c r="J74" s="177">
        <f t="shared" si="3"/>
        <v>8.2488167680865448E-2</v>
      </c>
    </row>
    <row r="75" spans="1:10" s="69" customFormat="1" ht="12.75" x14ac:dyDescent="0.2">
      <c r="A75" s="603"/>
      <c r="B75" s="603"/>
      <c r="C75" s="612"/>
      <c r="D75" s="324"/>
      <c r="E75" s="322" t="s">
        <v>89</v>
      </c>
      <c r="F75" s="176">
        <v>34</v>
      </c>
      <c r="G75" s="176"/>
      <c r="I75" s="176">
        <f t="shared" si="2"/>
        <v>-34</v>
      </c>
      <c r="J75" s="177">
        <f t="shared" si="3"/>
        <v>-1</v>
      </c>
    </row>
    <row r="76" spans="1:10" s="69" customFormat="1" ht="12.75" x14ac:dyDescent="0.2">
      <c r="A76" s="603"/>
      <c r="B76" s="603"/>
      <c r="C76" s="612"/>
      <c r="D76" s="324"/>
      <c r="E76" s="322" t="s">
        <v>216</v>
      </c>
      <c r="F76" s="176">
        <v>348</v>
      </c>
      <c r="G76" s="176">
        <v>347</v>
      </c>
      <c r="I76" s="176">
        <f t="shared" si="2"/>
        <v>-1</v>
      </c>
      <c r="J76" s="177">
        <f t="shared" si="3"/>
        <v>-2.8735632183908046E-3</v>
      </c>
    </row>
    <row r="77" spans="1:10" s="69" customFormat="1" ht="12.75" x14ac:dyDescent="0.2">
      <c r="A77" s="603"/>
      <c r="B77" s="603"/>
      <c r="C77" s="612"/>
      <c r="D77" s="324"/>
      <c r="E77" s="322" t="s">
        <v>217</v>
      </c>
      <c r="F77" s="176">
        <v>205</v>
      </c>
      <c r="G77" s="176">
        <v>222</v>
      </c>
      <c r="I77" s="176">
        <f t="shared" si="2"/>
        <v>17</v>
      </c>
      <c r="J77" s="177">
        <f t="shared" si="3"/>
        <v>8.2926829268292687E-2</v>
      </c>
    </row>
    <row r="78" spans="1:10" s="69" customFormat="1" ht="12.75" x14ac:dyDescent="0.2">
      <c r="A78" s="603"/>
      <c r="B78" s="603"/>
      <c r="C78" s="612"/>
      <c r="D78" s="324"/>
      <c r="E78" s="322" t="s">
        <v>22</v>
      </c>
      <c r="F78" s="176">
        <v>343</v>
      </c>
      <c r="G78" s="176">
        <v>330</v>
      </c>
      <c r="I78" s="176">
        <f t="shared" si="2"/>
        <v>-13</v>
      </c>
      <c r="J78" s="177">
        <f t="shared" si="3"/>
        <v>-3.7900874635568516E-2</v>
      </c>
    </row>
    <row r="79" spans="1:10" s="69" customFormat="1" ht="12.75" x14ac:dyDescent="0.2">
      <c r="A79" s="603"/>
      <c r="B79" s="603"/>
      <c r="C79" s="613"/>
      <c r="D79" s="324"/>
      <c r="E79" s="322" t="s">
        <v>95</v>
      </c>
      <c r="F79" s="176">
        <v>30</v>
      </c>
      <c r="G79" s="176">
        <v>24</v>
      </c>
      <c r="I79" s="176">
        <f t="shared" si="2"/>
        <v>-6</v>
      </c>
      <c r="J79" s="177">
        <f t="shared" si="3"/>
        <v>-0.2</v>
      </c>
    </row>
    <row r="80" spans="1:10" s="69" customFormat="1" ht="12.75" x14ac:dyDescent="0.2">
      <c r="A80" s="603"/>
      <c r="B80" s="603"/>
      <c r="C80" s="611">
        <v>2</v>
      </c>
      <c r="D80" s="334">
        <v>2</v>
      </c>
      <c r="E80" s="322" t="s">
        <v>29</v>
      </c>
      <c r="F80" s="176">
        <v>228</v>
      </c>
      <c r="G80" s="176">
        <v>257</v>
      </c>
      <c r="I80" s="176">
        <f t="shared" si="2"/>
        <v>29</v>
      </c>
      <c r="J80" s="177">
        <f t="shared" si="3"/>
        <v>0.12719298245614036</v>
      </c>
    </row>
    <row r="81" spans="1:10" s="69" customFormat="1" ht="12.75" x14ac:dyDescent="0.2">
      <c r="A81" s="603"/>
      <c r="B81" s="603"/>
      <c r="C81" s="612"/>
      <c r="D81" s="334"/>
      <c r="E81" s="322" t="s">
        <v>74</v>
      </c>
      <c r="F81" s="176">
        <v>1087</v>
      </c>
      <c r="G81" s="176">
        <v>1090</v>
      </c>
      <c r="I81" s="176">
        <f t="shared" si="2"/>
        <v>3</v>
      </c>
      <c r="J81" s="177">
        <f t="shared" si="3"/>
        <v>2.7598896044158236E-3</v>
      </c>
    </row>
    <row r="82" spans="1:10" s="69" customFormat="1" ht="12.75" x14ac:dyDescent="0.2">
      <c r="A82" s="603"/>
      <c r="B82" s="603"/>
      <c r="C82" s="612"/>
      <c r="D82" s="334"/>
      <c r="E82" s="322" t="s">
        <v>80</v>
      </c>
      <c r="F82" s="176">
        <v>150</v>
      </c>
      <c r="G82" s="176">
        <v>152</v>
      </c>
      <c r="I82" s="176">
        <f t="shared" si="2"/>
        <v>2</v>
      </c>
      <c r="J82" s="177">
        <f t="shared" si="3"/>
        <v>1.3333333333333334E-2</v>
      </c>
    </row>
    <row r="83" spans="1:10" s="69" customFormat="1" ht="12.75" x14ac:dyDescent="0.2">
      <c r="A83" s="603"/>
      <c r="B83" s="603"/>
      <c r="C83" s="612"/>
      <c r="D83" s="334"/>
      <c r="E83" s="322" t="s">
        <v>112</v>
      </c>
      <c r="F83" s="176">
        <v>353</v>
      </c>
      <c r="G83" s="176">
        <v>360</v>
      </c>
      <c r="I83" s="176">
        <f t="shared" si="2"/>
        <v>7</v>
      </c>
      <c r="J83" s="177">
        <f t="shared" si="3"/>
        <v>1.9830028328611898E-2</v>
      </c>
    </row>
    <row r="84" spans="1:10" s="69" customFormat="1" ht="12.75" x14ac:dyDescent="0.2">
      <c r="A84" s="603"/>
      <c r="B84" s="603"/>
      <c r="C84" s="612"/>
      <c r="D84" s="334"/>
      <c r="E84" s="322" t="s">
        <v>90</v>
      </c>
      <c r="F84" s="176">
        <v>102</v>
      </c>
      <c r="G84" s="176">
        <v>101</v>
      </c>
      <c r="I84" s="176">
        <f t="shared" si="2"/>
        <v>-1</v>
      </c>
      <c r="J84" s="177">
        <f t="shared" si="3"/>
        <v>-9.8039215686274508E-3</v>
      </c>
    </row>
    <row r="85" spans="1:10" s="69" customFormat="1" ht="12.75" x14ac:dyDescent="0.2">
      <c r="A85" s="603"/>
      <c r="B85" s="603"/>
      <c r="C85" s="612"/>
      <c r="D85" s="334"/>
      <c r="E85" s="322" t="s">
        <v>163</v>
      </c>
      <c r="F85" s="176">
        <v>2016</v>
      </c>
      <c r="G85" s="176">
        <v>2076</v>
      </c>
      <c r="I85" s="176">
        <f t="shared" si="2"/>
        <v>60</v>
      </c>
      <c r="J85" s="177">
        <f t="shared" si="3"/>
        <v>2.976190476190476E-2</v>
      </c>
    </row>
    <row r="86" spans="1:10" s="69" customFormat="1" ht="12.75" x14ac:dyDescent="0.2">
      <c r="A86" s="603"/>
      <c r="B86" s="603"/>
      <c r="C86" s="612"/>
      <c r="D86" s="334"/>
      <c r="E86" s="322" t="s">
        <v>164</v>
      </c>
      <c r="F86" s="176">
        <v>213</v>
      </c>
      <c r="G86" s="176">
        <v>198</v>
      </c>
      <c r="I86" s="176">
        <f t="shared" si="2"/>
        <v>-15</v>
      </c>
      <c r="J86" s="177">
        <f t="shared" si="3"/>
        <v>-7.0422535211267609E-2</v>
      </c>
    </row>
    <row r="87" spans="1:10" s="69" customFormat="1" ht="12.75" x14ac:dyDescent="0.2">
      <c r="A87" s="603"/>
      <c r="B87" s="603"/>
      <c r="C87" s="612"/>
      <c r="D87" s="334"/>
      <c r="E87" s="322" t="s">
        <v>585</v>
      </c>
      <c r="F87" s="176"/>
      <c r="G87" s="176">
        <v>85</v>
      </c>
      <c r="I87" s="176">
        <f t="shared" si="2"/>
        <v>85</v>
      </c>
      <c r="J87" s="177" t="e">
        <f t="shared" si="3"/>
        <v>#DIV/0!</v>
      </c>
    </row>
    <row r="88" spans="1:10" s="69" customFormat="1" ht="12.75" x14ac:dyDescent="0.2">
      <c r="A88" s="603"/>
      <c r="B88" s="603"/>
      <c r="C88" s="612"/>
      <c r="D88" s="334"/>
      <c r="E88" s="322" t="s">
        <v>220</v>
      </c>
      <c r="F88" s="176">
        <v>368</v>
      </c>
      <c r="G88" s="176">
        <v>404</v>
      </c>
      <c r="I88" s="176">
        <f t="shared" si="2"/>
        <v>36</v>
      </c>
      <c r="J88" s="177">
        <f t="shared" si="3"/>
        <v>9.7826086956521743E-2</v>
      </c>
    </row>
    <row r="89" spans="1:10" s="69" customFormat="1" ht="12.75" x14ac:dyDescent="0.2">
      <c r="A89" s="603"/>
      <c r="B89" s="603"/>
      <c r="C89" s="612"/>
      <c r="D89" s="334"/>
      <c r="E89" s="322" t="s">
        <v>93</v>
      </c>
      <c r="F89" s="176">
        <v>167</v>
      </c>
      <c r="G89" s="176">
        <v>154</v>
      </c>
      <c r="I89" s="176">
        <f t="shared" si="2"/>
        <v>-13</v>
      </c>
      <c r="J89" s="177">
        <f t="shared" si="3"/>
        <v>-7.7844311377245512E-2</v>
      </c>
    </row>
    <row r="90" spans="1:10" s="69" customFormat="1" ht="12.75" x14ac:dyDescent="0.2">
      <c r="A90" s="603"/>
      <c r="B90" s="603"/>
      <c r="C90" s="612"/>
      <c r="D90" s="334"/>
      <c r="E90" s="322" t="s">
        <v>18</v>
      </c>
      <c r="F90" s="176">
        <v>784</v>
      </c>
      <c r="G90" s="176">
        <v>734</v>
      </c>
      <c r="I90" s="176">
        <f t="shared" si="2"/>
        <v>-50</v>
      </c>
      <c r="J90" s="177">
        <f t="shared" si="3"/>
        <v>-6.3775510204081634E-2</v>
      </c>
    </row>
    <row r="91" spans="1:10" s="69" customFormat="1" ht="12.75" x14ac:dyDescent="0.2">
      <c r="A91" s="603"/>
      <c r="B91" s="603"/>
      <c r="C91" s="612"/>
      <c r="D91" s="334"/>
      <c r="E91" s="322" t="s">
        <v>75</v>
      </c>
      <c r="F91" s="176">
        <v>186</v>
      </c>
      <c r="G91" s="176">
        <v>201</v>
      </c>
      <c r="I91" s="176">
        <f t="shared" si="2"/>
        <v>15</v>
      </c>
      <c r="J91" s="177">
        <f t="shared" si="3"/>
        <v>8.0645161290322578E-2</v>
      </c>
    </row>
    <row r="92" spans="1:10" s="69" customFormat="1" ht="12.75" x14ac:dyDescent="0.2">
      <c r="A92" s="603"/>
      <c r="B92" s="603"/>
      <c r="C92" s="612"/>
      <c r="D92" s="334"/>
      <c r="E92" s="322" t="s">
        <v>44</v>
      </c>
      <c r="F92" s="176">
        <v>41</v>
      </c>
      <c r="G92" s="176">
        <v>56</v>
      </c>
      <c r="I92" s="176">
        <f t="shared" si="2"/>
        <v>15</v>
      </c>
      <c r="J92" s="177">
        <f t="shared" si="3"/>
        <v>0.36585365853658536</v>
      </c>
    </row>
    <row r="93" spans="1:10" s="69" customFormat="1" ht="25.5" x14ac:dyDescent="0.2">
      <c r="A93" s="603"/>
      <c r="B93" s="603"/>
      <c r="C93" s="612"/>
      <c r="D93" s="334"/>
      <c r="E93" s="322" t="s">
        <v>48</v>
      </c>
      <c r="F93" s="176">
        <v>4</v>
      </c>
      <c r="G93" s="176">
        <v>3</v>
      </c>
      <c r="I93" s="176">
        <f t="shared" si="2"/>
        <v>-1</v>
      </c>
      <c r="J93" s="177">
        <f t="shared" si="3"/>
        <v>-0.25</v>
      </c>
    </row>
    <row r="94" spans="1:10" s="69" customFormat="1" ht="25.5" x14ac:dyDescent="0.2">
      <c r="A94" s="603"/>
      <c r="B94" s="603"/>
      <c r="C94" s="612"/>
      <c r="D94" s="334"/>
      <c r="E94" s="322" t="s">
        <v>222</v>
      </c>
      <c r="F94" s="176">
        <v>16</v>
      </c>
      <c r="G94" s="176">
        <v>16</v>
      </c>
      <c r="I94" s="176">
        <f t="shared" si="2"/>
        <v>0</v>
      </c>
      <c r="J94" s="177">
        <f t="shared" si="3"/>
        <v>0</v>
      </c>
    </row>
    <row r="95" spans="1:10" s="69" customFormat="1" ht="12.75" x14ac:dyDescent="0.2">
      <c r="A95" s="603"/>
      <c r="B95" s="603"/>
      <c r="C95" s="612"/>
      <c r="D95" s="334"/>
      <c r="E95" s="322" t="s">
        <v>224</v>
      </c>
      <c r="F95" s="176">
        <v>3</v>
      </c>
      <c r="G95" s="176"/>
      <c r="I95" s="176">
        <f t="shared" si="2"/>
        <v>-3</v>
      </c>
      <c r="J95" s="177">
        <f t="shared" si="3"/>
        <v>-1</v>
      </c>
    </row>
    <row r="96" spans="1:10" s="69" customFormat="1" ht="12.75" x14ac:dyDescent="0.2">
      <c r="A96" s="603"/>
      <c r="B96" s="603"/>
      <c r="C96" s="612"/>
      <c r="D96" s="334"/>
      <c r="E96" s="322" t="s">
        <v>24</v>
      </c>
      <c r="F96" s="176">
        <v>93</v>
      </c>
      <c r="G96" s="176"/>
      <c r="I96" s="176">
        <f t="shared" si="2"/>
        <v>-93</v>
      </c>
      <c r="J96" s="177">
        <f t="shared" si="3"/>
        <v>-1</v>
      </c>
    </row>
    <row r="97" spans="1:10" s="69" customFormat="1" ht="12.75" x14ac:dyDescent="0.2">
      <c r="A97" s="603"/>
      <c r="B97" s="603"/>
      <c r="C97" s="612"/>
      <c r="D97" s="334"/>
      <c r="E97" s="322" t="s">
        <v>586</v>
      </c>
      <c r="F97" s="176"/>
      <c r="G97" s="176">
        <v>1316</v>
      </c>
      <c r="I97" s="176">
        <f t="shared" si="2"/>
        <v>1316</v>
      </c>
      <c r="J97" s="177" t="e">
        <f t="shared" si="3"/>
        <v>#DIV/0!</v>
      </c>
    </row>
    <row r="98" spans="1:10" s="69" customFormat="1" ht="12.75" x14ac:dyDescent="0.2">
      <c r="A98" s="603"/>
      <c r="B98" s="603"/>
      <c r="C98" s="612"/>
      <c r="D98" s="334"/>
      <c r="E98" s="322" t="s">
        <v>113</v>
      </c>
      <c r="F98" s="176">
        <v>1371</v>
      </c>
      <c r="G98" s="176">
        <v>30</v>
      </c>
      <c r="I98" s="176">
        <f t="shared" si="2"/>
        <v>-1341</v>
      </c>
      <c r="J98" s="177">
        <f t="shared" si="3"/>
        <v>-0.97811816192560175</v>
      </c>
    </row>
    <row r="99" spans="1:10" s="69" customFormat="1" ht="12.75" x14ac:dyDescent="0.2">
      <c r="A99" s="603"/>
      <c r="B99" s="603"/>
      <c r="C99" s="612"/>
      <c r="D99" s="334"/>
      <c r="E99" s="322" t="s">
        <v>225</v>
      </c>
      <c r="F99" s="176">
        <v>276</v>
      </c>
      <c r="G99" s="176">
        <v>290</v>
      </c>
      <c r="I99" s="176">
        <f t="shared" si="2"/>
        <v>14</v>
      </c>
      <c r="J99" s="177">
        <f t="shared" si="3"/>
        <v>5.0724637681159424E-2</v>
      </c>
    </row>
    <row r="100" spans="1:10" s="69" customFormat="1" ht="12.75" x14ac:dyDescent="0.2">
      <c r="A100" s="603"/>
      <c r="B100" s="603"/>
      <c r="C100" s="612"/>
      <c r="D100" s="334"/>
      <c r="E100" s="322" t="s">
        <v>226</v>
      </c>
      <c r="F100" s="176">
        <v>173</v>
      </c>
      <c r="G100" s="176">
        <v>181</v>
      </c>
      <c r="I100" s="176">
        <f t="shared" si="2"/>
        <v>8</v>
      </c>
      <c r="J100" s="177">
        <f t="shared" si="3"/>
        <v>4.6242774566473986E-2</v>
      </c>
    </row>
    <row r="101" spans="1:10" s="69" customFormat="1" ht="12.75" x14ac:dyDescent="0.2">
      <c r="A101" s="603"/>
      <c r="B101" s="603"/>
      <c r="C101" s="612"/>
      <c r="D101" s="334"/>
      <c r="E101" s="322" t="s">
        <v>25</v>
      </c>
      <c r="F101" s="176">
        <v>327</v>
      </c>
      <c r="G101" s="176">
        <v>317</v>
      </c>
      <c r="I101" s="176">
        <f t="shared" si="2"/>
        <v>-10</v>
      </c>
      <c r="J101" s="177">
        <f t="shared" si="3"/>
        <v>-3.0581039755351681E-2</v>
      </c>
    </row>
    <row r="102" spans="1:10" s="69" customFormat="1" ht="12.75" x14ac:dyDescent="0.2">
      <c r="A102" s="603"/>
      <c r="B102" s="604"/>
      <c r="C102" s="613"/>
      <c r="D102" s="334"/>
      <c r="E102" s="322" t="s">
        <v>114</v>
      </c>
      <c r="F102" s="176">
        <v>26</v>
      </c>
      <c r="G102" s="176">
        <v>30</v>
      </c>
      <c r="I102" s="176">
        <f t="shared" si="2"/>
        <v>4</v>
      </c>
      <c r="J102" s="177">
        <f t="shared" si="3"/>
        <v>0.15384615384615385</v>
      </c>
    </row>
    <row r="103" spans="1:10" s="69" customFormat="1" ht="12.75" x14ac:dyDescent="0.2">
      <c r="A103" s="604"/>
      <c r="B103" s="605" t="s">
        <v>588</v>
      </c>
      <c r="C103" s="606"/>
      <c r="D103" s="606"/>
      <c r="E103" s="607"/>
      <c r="F103" s="335">
        <v>16743</v>
      </c>
      <c r="G103" s="335">
        <v>16829</v>
      </c>
      <c r="I103" s="335">
        <f t="shared" si="2"/>
        <v>86</v>
      </c>
      <c r="J103" s="336">
        <f t="shared" si="3"/>
        <v>5.1364749447530313E-3</v>
      </c>
    </row>
    <row r="104" spans="1:10" s="69" customFormat="1" ht="12.75" customHeight="1" x14ac:dyDescent="0.2">
      <c r="A104" s="608" t="s">
        <v>118</v>
      </c>
      <c r="B104" s="609"/>
      <c r="C104" s="609"/>
      <c r="D104" s="609"/>
      <c r="E104" s="610"/>
      <c r="F104" s="337">
        <v>29406</v>
      </c>
      <c r="G104" s="337">
        <v>29647</v>
      </c>
      <c r="I104" s="337">
        <f t="shared" si="2"/>
        <v>241</v>
      </c>
      <c r="J104" s="338">
        <f t="shared" si="3"/>
        <v>8.1956063388424136E-3</v>
      </c>
    </row>
    <row r="105" spans="1:10" s="69" customFormat="1" ht="12.75" customHeight="1" x14ac:dyDescent="0.2">
      <c r="A105" s="602" t="s">
        <v>40</v>
      </c>
      <c r="B105" s="602" t="s">
        <v>589</v>
      </c>
      <c r="C105" s="611">
        <v>1</v>
      </c>
      <c r="D105" s="323">
        <v>2</v>
      </c>
      <c r="E105" s="322" t="s">
        <v>590</v>
      </c>
      <c r="F105" s="176"/>
      <c r="G105" s="176">
        <v>18</v>
      </c>
      <c r="I105" s="176">
        <f t="shared" si="2"/>
        <v>18</v>
      </c>
      <c r="J105" s="177" t="e">
        <f t="shared" si="3"/>
        <v>#DIV/0!</v>
      </c>
    </row>
    <row r="106" spans="1:10" s="69" customFormat="1" ht="12.75" x14ac:dyDescent="0.2">
      <c r="A106" s="603"/>
      <c r="B106" s="603"/>
      <c r="C106" s="612"/>
      <c r="D106" s="324"/>
      <c r="E106" s="322" t="s">
        <v>182</v>
      </c>
      <c r="F106" s="176">
        <v>21</v>
      </c>
      <c r="G106" s="176"/>
      <c r="I106" s="176">
        <f t="shared" si="2"/>
        <v>-21</v>
      </c>
      <c r="J106" s="177">
        <f t="shared" si="3"/>
        <v>-1</v>
      </c>
    </row>
    <row r="107" spans="1:10" s="69" customFormat="1" ht="12.75" x14ac:dyDescent="0.2">
      <c r="A107" s="603"/>
      <c r="B107" s="603"/>
      <c r="C107" s="612"/>
      <c r="D107" s="324"/>
      <c r="E107" s="322" t="s">
        <v>227</v>
      </c>
      <c r="F107" s="176">
        <v>28</v>
      </c>
      <c r="G107" s="176">
        <v>28</v>
      </c>
      <c r="I107" s="176">
        <f t="shared" si="2"/>
        <v>0</v>
      </c>
      <c r="J107" s="177">
        <f t="shared" si="3"/>
        <v>0</v>
      </c>
    </row>
    <row r="108" spans="1:10" s="69" customFormat="1" ht="12.75" x14ac:dyDescent="0.2">
      <c r="A108" s="603"/>
      <c r="B108" s="603"/>
      <c r="C108" s="612"/>
      <c r="D108" s="324"/>
      <c r="E108" s="322" t="s">
        <v>228</v>
      </c>
      <c r="F108" s="176">
        <v>11</v>
      </c>
      <c r="G108" s="176"/>
      <c r="I108" s="176">
        <f t="shared" si="2"/>
        <v>-11</v>
      </c>
      <c r="J108" s="177">
        <f t="shared" si="3"/>
        <v>-1</v>
      </c>
    </row>
    <row r="109" spans="1:10" s="69" customFormat="1" ht="12.75" x14ac:dyDescent="0.2">
      <c r="A109" s="603"/>
      <c r="B109" s="603"/>
      <c r="C109" s="613"/>
      <c r="D109" s="324"/>
      <c r="E109" s="322" t="s">
        <v>229</v>
      </c>
      <c r="F109" s="176">
        <v>14</v>
      </c>
      <c r="G109" s="176">
        <v>7</v>
      </c>
      <c r="I109" s="176">
        <f t="shared" si="2"/>
        <v>-7</v>
      </c>
      <c r="J109" s="177">
        <f t="shared" si="3"/>
        <v>-0.5</v>
      </c>
    </row>
    <row r="110" spans="1:10" s="69" customFormat="1" ht="12.75" x14ac:dyDescent="0.2">
      <c r="A110" s="603"/>
      <c r="B110" s="603"/>
      <c r="C110" s="611">
        <v>2</v>
      </c>
      <c r="D110" s="334">
        <v>2</v>
      </c>
      <c r="E110" s="322" t="s">
        <v>230</v>
      </c>
      <c r="F110" s="176">
        <v>21</v>
      </c>
      <c r="G110" s="176">
        <v>21</v>
      </c>
      <c r="I110" s="176">
        <f t="shared" si="2"/>
        <v>0</v>
      </c>
      <c r="J110" s="177">
        <f t="shared" si="3"/>
        <v>0</v>
      </c>
    </row>
    <row r="111" spans="1:10" s="69" customFormat="1" ht="12.75" x14ac:dyDescent="0.2">
      <c r="A111" s="603"/>
      <c r="B111" s="603"/>
      <c r="C111" s="612"/>
      <c r="D111" s="334"/>
      <c r="E111" s="322" t="s">
        <v>231</v>
      </c>
      <c r="F111" s="176">
        <v>19</v>
      </c>
      <c r="G111" s="176">
        <v>21</v>
      </c>
      <c r="I111" s="176">
        <f t="shared" si="2"/>
        <v>2</v>
      </c>
      <c r="J111" s="177">
        <f t="shared" si="3"/>
        <v>0.10526315789473684</v>
      </c>
    </row>
    <row r="112" spans="1:10" s="69" customFormat="1" ht="12.75" x14ac:dyDescent="0.2">
      <c r="A112" s="603"/>
      <c r="B112" s="603"/>
      <c r="C112" s="612"/>
      <c r="D112" s="334"/>
      <c r="E112" s="322" t="s">
        <v>232</v>
      </c>
      <c r="F112" s="176"/>
      <c r="G112" s="176">
        <v>5</v>
      </c>
      <c r="I112" s="176">
        <f t="shared" si="2"/>
        <v>5</v>
      </c>
      <c r="J112" s="177" t="e">
        <f t="shared" si="3"/>
        <v>#DIV/0!</v>
      </c>
    </row>
    <row r="113" spans="1:10" s="69" customFormat="1" ht="12.75" x14ac:dyDescent="0.2">
      <c r="A113" s="603"/>
      <c r="B113" s="604"/>
      <c r="C113" s="613"/>
      <c r="D113" s="334"/>
      <c r="E113" s="322" t="s">
        <v>592</v>
      </c>
      <c r="F113" s="176"/>
      <c r="G113" s="176">
        <v>10</v>
      </c>
      <c r="I113" s="176">
        <f t="shared" si="2"/>
        <v>10</v>
      </c>
      <c r="J113" s="177" t="e">
        <f t="shared" si="3"/>
        <v>#DIV/0!</v>
      </c>
    </row>
    <row r="114" spans="1:10" s="69" customFormat="1" ht="12.75" x14ac:dyDescent="0.2">
      <c r="A114" s="603"/>
      <c r="B114" s="605" t="s">
        <v>593</v>
      </c>
      <c r="C114" s="606"/>
      <c r="D114" s="606"/>
      <c r="E114" s="607"/>
      <c r="F114" s="335">
        <v>114</v>
      </c>
      <c r="G114" s="335">
        <v>110</v>
      </c>
      <c r="I114" s="335">
        <f t="shared" si="2"/>
        <v>-4</v>
      </c>
      <c r="J114" s="336">
        <f t="shared" si="3"/>
        <v>-3.5087719298245612E-2</v>
      </c>
    </row>
    <row r="115" spans="1:10" s="69" customFormat="1" ht="12.75" x14ac:dyDescent="0.2">
      <c r="A115" s="603"/>
      <c r="B115" s="602" t="s">
        <v>264</v>
      </c>
      <c r="C115" s="611">
        <v>1</v>
      </c>
      <c r="D115" s="323">
        <v>1</v>
      </c>
      <c r="E115" s="322" t="s">
        <v>45</v>
      </c>
      <c r="F115" s="176">
        <v>11</v>
      </c>
      <c r="G115" s="176"/>
      <c r="I115" s="176">
        <f t="shared" si="2"/>
        <v>-11</v>
      </c>
      <c r="J115" s="177">
        <f t="shared" si="3"/>
        <v>-1</v>
      </c>
    </row>
    <row r="116" spans="1:10" s="69" customFormat="1" ht="12.75" x14ac:dyDescent="0.2">
      <c r="A116" s="603"/>
      <c r="B116" s="603"/>
      <c r="C116" s="612"/>
      <c r="D116" s="323">
        <v>2</v>
      </c>
      <c r="E116" s="322" t="s">
        <v>234</v>
      </c>
      <c r="F116" s="176">
        <v>270</v>
      </c>
      <c r="G116" s="176">
        <v>250</v>
      </c>
      <c r="I116" s="176">
        <f t="shared" si="2"/>
        <v>-20</v>
      </c>
      <c r="J116" s="177">
        <f t="shared" si="3"/>
        <v>-7.407407407407407E-2</v>
      </c>
    </row>
    <row r="117" spans="1:10" s="69" customFormat="1" ht="12.75" x14ac:dyDescent="0.2">
      <c r="A117" s="603"/>
      <c r="B117" s="603"/>
      <c r="C117" s="612"/>
      <c r="D117" s="324"/>
      <c r="E117" s="322" t="s">
        <v>235</v>
      </c>
      <c r="F117" s="176">
        <v>451</v>
      </c>
      <c r="G117" s="176">
        <v>459</v>
      </c>
      <c r="I117" s="176">
        <f t="shared" si="2"/>
        <v>8</v>
      </c>
      <c r="J117" s="177">
        <f t="shared" si="3"/>
        <v>1.7738359201773836E-2</v>
      </c>
    </row>
    <row r="118" spans="1:10" s="69" customFormat="1" ht="12.75" x14ac:dyDescent="0.2">
      <c r="A118" s="603"/>
      <c r="B118" s="603"/>
      <c r="C118" s="612"/>
      <c r="D118" s="324"/>
      <c r="E118" s="322" t="s">
        <v>236</v>
      </c>
      <c r="F118" s="176">
        <v>264</v>
      </c>
      <c r="G118" s="176">
        <v>243</v>
      </c>
      <c r="I118" s="176">
        <f t="shared" si="2"/>
        <v>-21</v>
      </c>
      <c r="J118" s="177">
        <f t="shared" si="3"/>
        <v>-7.9545454545454544E-2</v>
      </c>
    </row>
    <row r="119" spans="1:10" s="69" customFormat="1" ht="12.75" x14ac:dyDescent="0.2">
      <c r="A119" s="603"/>
      <c r="B119" s="603"/>
      <c r="C119" s="612"/>
      <c r="D119" s="324"/>
      <c r="E119" s="322" t="s">
        <v>237</v>
      </c>
      <c r="F119" s="176">
        <v>34</v>
      </c>
      <c r="G119" s="176">
        <v>31</v>
      </c>
      <c r="I119" s="176">
        <f t="shared" si="2"/>
        <v>-3</v>
      </c>
      <c r="J119" s="177">
        <f t="shared" si="3"/>
        <v>-8.8235294117647065E-2</v>
      </c>
    </row>
    <row r="120" spans="1:10" s="69" customFormat="1" ht="12.75" x14ac:dyDescent="0.2">
      <c r="A120" s="603"/>
      <c r="B120" s="603"/>
      <c r="C120" s="612"/>
      <c r="D120" s="324"/>
      <c r="E120" s="322" t="s">
        <v>238</v>
      </c>
      <c r="F120" s="176">
        <v>162</v>
      </c>
      <c r="G120" s="176">
        <v>165</v>
      </c>
      <c r="I120" s="176">
        <f t="shared" si="2"/>
        <v>3</v>
      </c>
      <c r="J120" s="177">
        <f t="shared" si="3"/>
        <v>1.8518518518518517E-2</v>
      </c>
    </row>
    <row r="121" spans="1:10" s="69" customFormat="1" ht="12.75" x14ac:dyDescent="0.2">
      <c r="A121" s="603"/>
      <c r="B121" s="603"/>
      <c r="C121" s="612"/>
      <c r="D121" s="324"/>
      <c r="E121" s="322" t="s">
        <v>19</v>
      </c>
      <c r="F121" s="176">
        <v>837</v>
      </c>
      <c r="G121" s="176">
        <v>891</v>
      </c>
      <c r="I121" s="176">
        <f t="shared" si="2"/>
        <v>54</v>
      </c>
      <c r="J121" s="177">
        <f t="shared" si="3"/>
        <v>6.4516129032258063E-2</v>
      </c>
    </row>
    <row r="122" spans="1:10" s="69" customFormat="1" ht="12.75" x14ac:dyDescent="0.2">
      <c r="A122" s="603"/>
      <c r="B122" s="603"/>
      <c r="C122" s="612"/>
      <c r="D122" s="324"/>
      <c r="E122" s="322" t="s">
        <v>30</v>
      </c>
      <c r="F122" s="176">
        <v>463</v>
      </c>
      <c r="G122" s="176">
        <v>429</v>
      </c>
      <c r="I122" s="176">
        <f t="shared" si="2"/>
        <v>-34</v>
      </c>
      <c r="J122" s="177">
        <f t="shared" si="3"/>
        <v>-7.3434125269978404E-2</v>
      </c>
    </row>
    <row r="123" spans="1:10" s="69" customFormat="1" ht="12.75" x14ac:dyDescent="0.2">
      <c r="A123" s="603"/>
      <c r="B123" s="603"/>
      <c r="C123" s="612"/>
      <c r="D123" s="324"/>
      <c r="E123" s="322" t="s">
        <v>50</v>
      </c>
      <c r="F123" s="176">
        <v>104</v>
      </c>
      <c r="G123" s="176">
        <v>80</v>
      </c>
      <c r="I123" s="176">
        <f t="shared" si="2"/>
        <v>-24</v>
      </c>
      <c r="J123" s="177">
        <f t="shared" si="3"/>
        <v>-0.23076923076923078</v>
      </c>
    </row>
    <row r="124" spans="1:10" s="69" customFormat="1" ht="12.75" x14ac:dyDescent="0.2">
      <c r="A124" s="603"/>
      <c r="B124" s="603"/>
      <c r="C124" s="612"/>
      <c r="D124" s="324"/>
      <c r="E124" s="322" t="s">
        <v>8</v>
      </c>
      <c r="F124" s="176">
        <v>91</v>
      </c>
      <c r="G124" s="176">
        <v>84</v>
      </c>
      <c r="I124" s="176">
        <f t="shared" si="2"/>
        <v>-7</v>
      </c>
      <c r="J124" s="177">
        <f t="shared" si="3"/>
        <v>-7.6923076923076927E-2</v>
      </c>
    </row>
    <row r="125" spans="1:10" s="69" customFormat="1" ht="12.75" x14ac:dyDescent="0.2">
      <c r="A125" s="603"/>
      <c r="B125" s="603"/>
      <c r="C125" s="612"/>
      <c r="D125" s="324"/>
      <c r="E125" s="322" t="s">
        <v>86</v>
      </c>
      <c r="F125" s="176">
        <v>222</v>
      </c>
      <c r="G125" s="176">
        <v>206</v>
      </c>
      <c r="I125" s="176">
        <f t="shared" si="2"/>
        <v>-16</v>
      </c>
      <c r="J125" s="177">
        <f t="shared" si="3"/>
        <v>-7.2072072072072071E-2</v>
      </c>
    </row>
    <row r="126" spans="1:10" s="69" customFormat="1" ht="12.75" x14ac:dyDescent="0.2">
      <c r="A126" s="603"/>
      <c r="B126" s="603"/>
      <c r="C126" s="612"/>
      <c r="D126" s="324"/>
      <c r="E126" s="322" t="s">
        <v>70</v>
      </c>
      <c r="F126" s="176">
        <v>258</v>
      </c>
      <c r="G126" s="176">
        <v>245</v>
      </c>
      <c r="I126" s="176">
        <f t="shared" si="2"/>
        <v>-13</v>
      </c>
      <c r="J126" s="177">
        <f t="shared" si="3"/>
        <v>-5.0387596899224806E-2</v>
      </c>
    </row>
    <row r="127" spans="1:10" s="69" customFormat="1" ht="12.75" x14ac:dyDescent="0.2">
      <c r="A127" s="603"/>
      <c r="B127" s="603"/>
      <c r="C127" s="612"/>
      <c r="D127" s="324"/>
      <c r="E127" s="322" t="s">
        <v>38</v>
      </c>
      <c r="F127" s="176">
        <v>90</v>
      </c>
      <c r="G127" s="176">
        <v>101</v>
      </c>
      <c r="I127" s="176">
        <f t="shared" si="2"/>
        <v>11</v>
      </c>
      <c r="J127" s="177">
        <f t="shared" si="3"/>
        <v>0.12222222222222222</v>
      </c>
    </row>
    <row r="128" spans="1:10" s="69" customFormat="1" ht="12.75" x14ac:dyDescent="0.2">
      <c r="A128" s="603"/>
      <c r="B128" s="603"/>
      <c r="C128" s="612"/>
      <c r="D128" s="324"/>
      <c r="E128" s="322" t="s">
        <v>36</v>
      </c>
      <c r="F128" s="176">
        <v>257</v>
      </c>
      <c r="G128" s="176">
        <v>240</v>
      </c>
      <c r="I128" s="176">
        <f t="shared" si="2"/>
        <v>-17</v>
      </c>
      <c r="J128" s="177">
        <f t="shared" si="3"/>
        <v>-6.6147859922178989E-2</v>
      </c>
    </row>
    <row r="129" spans="1:10" s="69" customFormat="1" ht="12.75" x14ac:dyDescent="0.2">
      <c r="A129" s="603"/>
      <c r="B129" s="603"/>
      <c r="C129" s="612"/>
      <c r="D129" s="324"/>
      <c r="E129" s="322" t="s">
        <v>71</v>
      </c>
      <c r="F129" s="176">
        <v>770</v>
      </c>
      <c r="G129" s="176">
        <v>808</v>
      </c>
      <c r="I129" s="176">
        <f t="shared" si="2"/>
        <v>38</v>
      </c>
      <c r="J129" s="177">
        <f t="shared" si="3"/>
        <v>4.9350649350649353E-2</v>
      </c>
    </row>
    <row r="130" spans="1:10" s="69" customFormat="1" ht="12.75" x14ac:dyDescent="0.2">
      <c r="A130" s="603"/>
      <c r="B130" s="603"/>
      <c r="C130" s="612"/>
      <c r="D130" s="324"/>
      <c r="E130" s="322" t="s">
        <v>32</v>
      </c>
      <c r="F130" s="176">
        <v>579</v>
      </c>
      <c r="G130" s="176">
        <v>623</v>
      </c>
      <c r="I130" s="176">
        <f t="shared" si="2"/>
        <v>44</v>
      </c>
      <c r="J130" s="177">
        <f t="shared" si="3"/>
        <v>7.599309153713299E-2</v>
      </c>
    </row>
    <row r="131" spans="1:10" s="69" customFormat="1" ht="12.75" x14ac:dyDescent="0.2">
      <c r="A131" s="603"/>
      <c r="B131" s="603"/>
      <c r="C131" s="612"/>
      <c r="D131" s="324"/>
      <c r="E131" s="322" t="s">
        <v>239</v>
      </c>
      <c r="F131" s="176">
        <v>72</v>
      </c>
      <c r="G131" s="176">
        <v>69</v>
      </c>
      <c r="I131" s="176">
        <f t="shared" si="2"/>
        <v>-3</v>
      </c>
      <c r="J131" s="177">
        <f t="shared" si="3"/>
        <v>-4.1666666666666664E-2</v>
      </c>
    </row>
    <row r="132" spans="1:10" s="69" customFormat="1" ht="12.75" x14ac:dyDescent="0.2">
      <c r="A132" s="603"/>
      <c r="B132" s="603"/>
      <c r="C132" s="612"/>
      <c r="D132" s="324"/>
      <c r="E132" s="322" t="s">
        <v>240</v>
      </c>
      <c r="F132" s="176">
        <v>11</v>
      </c>
      <c r="G132" s="176">
        <v>21</v>
      </c>
      <c r="I132" s="176">
        <f t="shared" si="2"/>
        <v>10</v>
      </c>
      <c r="J132" s="177">
        <f t="shared" si="3"/>
        <v>0.90909090909090906</v>
      </c>
    </row>
    <row r="133" spans="1:10" s="69" customFormat="1" ht="12.75" x14ac:dyDescent="0.2">
      <c r="A133" s="603"/>
      <c r="B133" s="603"/>
      <c r="C133" s="612"/>
      <c r="D133" s="324"/>
      <c r="E133" s="322" t="s">
        <v>241</v>
      </c>
      <c r="F133" s="176">
        <v>25</v>
      </c>
      <c r="G133" s="176">
        <v>25</v>
      </c>
      <c r="I133" s="176">
        <f t="shared" si="2"/>
        <v>0</v>
      </c>
      <c r="J133" s="177">
        <f t="shared" si="3"/>
        <v>0</v>
      </c>
    </row>
    <row r="134" spans="1:10" s="69" customFormat="1" ht="12.75" x14ac:dyDescent="0.2">
      <c r="A134" s="603"/>
      <c r="B134" s="603"/>
      <c r="C134" s="612"/>
      <c r="D134" s="324"/>
      <c r="E134" s="322" t="s">
        <v>242</v>
      </c>
      <c r="F134" s="176">
        <v>140</v>
      </c>
      <c r="G134" s="176">
        <v>160</v>
      </c>
      <c r="I134" s="176">
        <f t="shared" si="2"/>
        <v>20</v>
      </c>
      <c r="J134" s="177">
        <f t="shared" si="3"/>
        <v>0.14285714285714285</v>
      </c>
    </row>
    <row r="135" spans="1:10" s="69" customFormat="1" ht="12.75" x14ac:dyDescent="0.2">
      <c r="A135" s="603"/>
      <c r="B135" s="603"/>
      <c r="C135" s="612"/>
      <c r="D135" s="324"/>
      <c r="E135" s="322" t="s">
        <v>243</v>
      </c>
      <c r="F135" s="176">
        <v>124</v>
      </c>
      <c r="G135" s="176">
        <v>113</v>
      </c>
      <c r="I135" s="176">
        <f t="shared" si="2"/>
        <v>-11</v>
      </c>
      <c r="J135" s="177">
        <f t="shared" si="3"/>
        <v>-8.8709677419354843E-2</v>
      </c>
    </row>
    <row r="136" spans="1:10" s="69" customFormat="1" ht="12.75" x14ac:dyDescent="0.2">
      <c r="A136" s="603"/>
      <c r="B136" s="603"/>
      <c r="C136" s="613"/>
      <c r="D136" s="324"/>
      <c r="E136" s="322" t="s">
        <v>122</v>
      </c>
      <c r="F136" s="176">
        <v>240</v>
      </c>
      <c r="G136" s="176">
        <v>241</v>
      </c>
      <c r="I136" s="176">
        <f t="shared" si="2"/>
        <v>1</v>
      </c>
      <c r="J136" s="177">
        <f t="shared" si="3"/>
        <v>4.1666666666666666E-3</v>
      </c>
    </row>
    <row r="137" spans="1:10" s="69" customFormat="1" ht="12.75" x14ac:dyDescent="0.2">
      <c r="A137" s="603"/>
      <c r="B137" s="603"/>
      <c r="C137" s="611">
        <v>2</v>
      </c>
      <c r="D137" s="334">
        <v>2</v>
      </c>
      <c r="E137" s="322" t="s">
        <v>595</v>
      </c>
      <c r="F137" s="176"/>
      <c r="G137" s="176">
        <v>193</v>
      </c>
      <c r="I137" s="176">
        <f t="shared" ref="I137:I174" si="4">G137-F137</f>
        <v>193</v>
      </c>
      <c r="J137" s="177" t="e">
        <f t="shared" ref="J137:J174" si="5">I137/F137</f>
        <v>#DIV/0!</v>
      </c>
    </row>
    <row r="138" spans="1:10" s="69" customFormat="1" ht="12.75" x14ac:dyDescent="0.2">
      <c r="A138" s="603"/>
      <c r="B138" s="603"/>
      <c r="C138" s="612"/>
      <c r="D138" s="334"/>
      <c r="E138" s="322" t="s">
        <v>596</v>
      </c>
      <c r="F138" s="176"/>
      <c r="G138" s="176">
        <v>369</v>
      </c>
      <c r="I138" s="176">
        <f t="shared" si="4"/>
        <v>369</v>
      </c>
      <c r="J138" s="177" t="e">
        <f t="shared" si="5"/>
        <v>#DIV/0!</v>
      </c>
    </row>
    <row r="139" spans="1:10" s="69" customFormat="1" ht="12.75" x14ac:dyDescent="0.2">
      <c r="A139" s="603"/>
      <c r="B139" s="603"/>
      <c r="C139" s="612"/>
      <c r="D139" s="334"/>
      <c r="E139" s="322" t="s">
        <v>597</v>
      </c>
      <c r="F139" s="176"/>
      <c r="G139" s="176">
        <v>181</v>
      </c>
      <c r="I139" s="176">
        <f t="shared" si="4"/>
        <v>181</v>
      </c>
      <c r="J139" s="177" t="e">
        <f t="shared" si="5"/>
        <v>#DIV/0!</v>
      </c>
    </row>
    <row r="140" spans="1:10" s="69" customFormat="1" ht="12.75" x14ac:dyDescent="0.2">
      <c r="A140" s="603"/>
      <c r="B140" s="603"/>
      <c r="C140" s="612"/>
      <c r="D140" s="334"/>
      <c r="E140" s="322" t="s">
        <v>598</v>
      </c>
      <c r="F140" s="176"/>
      <c r="G140" s="176">
        <v>27</v>
      </c>
      <c r="I140" s="176">
        <f t="shared" si="4"/>
        <v>27</v>
      </c>
      <c r="J140" s="177" t="e">
        <f t="shared" si="5"/>
        <v>#DIV/0!</v>
      </c>
    </row>
    <row r="141" spans="1:10" s="69" customFormat="1" ht="12.75" x14ac:dyDescent="0.2">
      <c r="A141" s="603"/>
      <c r="B141" s="603"/>
      <c r="C141" s="612"/>
      <c r="D141" s="334"/>
      <c r="E141" s="322" t="s">
        <v>599</v>
      </c>
      <c r="F141" s="176"/>
      <c r="G141" s="176">
        <v>125</v>
      </c>
      <c r="I141" s="176">
        <f t="shared" si="4"/>
        <v>125</v>
      </c>
      <c r="J141" s="177" t="e">
        <f t="shared" si="5"/>
        <v>#DIV/0!</v>
      </c>
    </row>
    <row r="142" spans="1:10" s="69" customFormat="1" ht="12.75" x14ac:dyDescent="0.2">
      <c r="A142" s="603"/>
      <c r="B142" s="603"/>
      <c r="C142" s="612"/>
      <c r="D142" s="334"/>
      <c r="E142" s="322" t="s">
        <v>20</v>
      </c>
      <c r="F142" s="176">
        <v>691</v>
      </c>
      <c r="G142" s="176">
        <v>719</v>
      </c>
      <c r="I142" s="176">
        <f t="shared" si="4"/>
        <v>28</v>
      </c>
      <c r="J142" s="177">
        <f t="shared" si="5"/>
        <v>4.0520984081041968E-2</v>
      </c>
    </row>
    <row r="143" spans="1:10" s="69" customFormat="1" ht="12.75" x14ac:dyDescent="0.2">
      <c r="A143" s="603"/>
      <c r="B143" s="603"/>
      <c r="C143" s="612"/>
      <c r="D143" s="334"/>
      <c r="E143" s="322" t="s">
        <v>77</v>
      </c>
      <c r="F143" s="176">
        <v>206</v>
      </c>
      <c r="G143" s="176"/>
      <c r="I143" s="176">
        <f t="shared" si="4"/>
        <v>-206</v>
      </c>
      <c r="J143" s="177">
        <f t="shared" si="5"/>
        <v>-1</v>
      </c>
    </row>
    <row r="144" spans="1:10" s="69" customFormat="1" ht="12.75" x14ac:dyDescent="0.2">
      <c r="A144" s="603"/>
      <c r="B144" s="603"/>
      <c r="C144" s="612"/>
      <c r="D144" s="334"/>
      <c r="E144" s="322" t="s">
        <v>33</v>
      </c>
      <c r="F144" s="176">
        <v>381</v>
      </c>
      <c r="G144" s="176">
        <v>355</v>
      </c>
      <c r="I144" s="176">
        <f t="shared" si="4"/>
        <v>-26</v>
      </c>
      <c r="J144" s="177">
        <f t="shared" si="5"/>
        <v>-6.8241469816272965E-2</v>
      </c>
    </row>
    <row r="145" spans="1:10" s="69" customFormat="1" ht="12.75" x14ac:dyDescent="0.2">
      <c r="A145" s="603"/>
      <c r="B145" s="603"/>
      <c r="C145" s="612"/>
      <c r="D145" s="334"/>
      <c r="E145" s="322" t="s">
        <v>27</v>
      </c>
      <c r="F145" s="176">
        <v>392</v>
      </c>
      <c r="G145" s="176"/>
      <c r="I145" s="176">
        <f t="shared" si="4"/>
        <v>-392</v>
      </c>
      <c r="J145" s="177">
        <f t="shared" si="5"/>
        <v>-1</v>
      </c>
    </row>
    <row r="146" spans="1:10" s="69" customFormat="1" ht="12.75" x14ac:dyDescent="0.2">
      <c r="A146" s="603"/>
      <c r="B146" s="603"/>
      <c r="C146" s="612"/>
      <c r="D146" s="334"/>
      <c r="E146" s="322" t="s">
        <v>52</v>
      </c>
      <c r="F146" s="176">
        <v>79</v>
      </c>
      <c r="G146" s="176">
        <v>87</v>
      </c>
      <c r="I146" s="176">
        <f t="shared" si="4"/>
        <v>8</v>
      </c>
      <c r="J146" s="177">
        <f t="shared" si="5"/>
        <v>0.10126582278481013</v>
      </c>
    </row>
    <row r="147" spans="1:10" s="69" customFormat="1" ht="12.75" x14ac:dyDescent="0.2">
      <c r="A147" s="603"/>
      <c r="B147" s="603"/>
      <c r="C147" s="612"/>
      <c r="D147" s="334"/>
      <c r="E147" s="322" t="s">
        <v>9</v>
      </c>
      <c r="F147" s="176">
        <v>62</v>
      </c>
      <c r="G147" s="176">
        <v>70</v>
      </c>
      <c r="I147" s="176">
        <f t="shared" si="4"/>
        <v>8</v>
      </c>
      <c r="J147" s="177">
        <f t="shared" si="5"/>
        <v>0.12903225806451613</v>
      </c>
    </row>
    <row r="148" spans="1:10" s="69" customFormat="1" ht="12.75" x14ac:dyDescent="0.2">
      <c r="A148" s="603"/>
      <c r="B148" s="603"/>
      <c r="C148" s="612"/>
      <c r="D148" s="334"/>
      <c r="E148" s="322" t="s">
        <v>115</v>
      </c>
      <c r="F148" s="176">
        <v>169</v>
      </c>
      <c r="G148" s="176">
        <v>186</v>
      </c>
      <c r="I148" s="176">
        <f t="shared" si="4"/>
        <v>17</v>
      </c>
      <c r="J148" s="177">
        <f t="shared" si="5"/>
        <v>0.10059171597633136</v>
      </c>
    </row>
    <row r="149" spans="1:10" s="69" customFormat="1" ht="12.75" x14ac:dyDescent="0.2">
      <c r="A149" s="603"/>
      <c r="B149" s="603"/>
      <c r="C149" s="612"/>
      <c r="D149" s="334"/>
      <c r="E149" s="322" t="s">
        <v>87</v>
      </c>
      <c r="F149" s="176">
        <v>224</v>
      </c>
      <c r="G149" s="176">
        <v>201</v>
      </c>
      <c r="I149" s="176">
        <f t="shared" si="4"/>
        <v>-23</v>
      </c>
      <c r="J149" s="177">
        <f t="shared" si="5"/>
        <v>-0.10267857142857142</v>
      </c>
    </row>
    <row r="150" spans="1:10" s="69" customFormat="1" ht="12.75" x14ac:dyDescent="0.2">
      <c r="A150" s="603"/>
      <c r="B150" s="603"/>
      <c r="C150" s="612"/>
      <c r="D150" s="334"/>
      <c r="E150" s="322" t="s">
        <v>39</v>
      </c>
      <c r="F150" s="176">
        <v>83</v>
      </c>
      <c r="G150" s="176">
        <v>71</v>
      </c>
      <c r="I150" s="176">
        <f t="shared" si="4"/>
        <v>-12</v>
      </c>
      <c r="J150" s="177">
        <f t="shared" si="5"/>
        <v>-0.14457831325301204</v>
      </c>
    </row>
    <row r="151" spans="1:10" s="69" customFormat="1" ht="12.75" x14ac:dyDescent="0.2">
      <c r="A151" s="603"/>
      <c r="B151" s="603"/>
      <c r="C151" s="612"/>
      <c r="D151" s="334"/>
      <c r="E151" s="322" t="s">
        <v>37</v>
      </c>
      <c r="F151" s="176">
        <v>190</v>
      </c>
      <c r="G151" s="176">
        <v>224</v>
      </c>
      <c r="I151" s="176">
        <f t="shared" si="4"/>
        <v>34</v>
      </c>
      <c r="J151" s="177">
        <f t="shared" si="5"/>
        <v>0.17894736842105263</v>
      </c>
    </row>
    <row r="152" spans="1:10" s="69" customFormat="1" ht="12.75" x14ac:dyDescent="0.2">
      <c r="A152" s="603"/>
      <c r="B152" s="603"/>
      <c r="C152" s="612"/>
      <c r="D152" s="334"/>
      <c r="E152" s="322" t="s">
        <v>88</v>
      </c>
      <c r="F152" s="176">
        <v>691</v>
      </c>
      <c r="G152" s="176">
        <v>683</v>
      </c>
      <c r="I152" s="176">
        <f t="shared" si="4"/>
        <v>-8</v>
      </c>
      <c r="J152" s="177">
        <f t="shared" si="5"/>
        <v>-1.1577424023154847E-2</v>
      </c>
    </row>
    <row r="153" spans="1:10" s="69" customFormat="1" ht="12.75" x14ac:dyDescent="0.2">
      <c r="A153" s="603"/>
      <c r="B153" s="603"/>
      <c r="C153" s="612"/>
      <c r="D153" s="334"/>
      <c r="E153" s="322" t="s">
        <v>34</v>
      </c>
      <c r="F153" s="176">
        <v>152</v>
      </c>
      <c r="G153" s="176"/>
      <c r="I153" s="176">
        <f t="shared" si="4"/>
        <v>-152</v>
      </c>
      <c r="J153" s="177">
        <f t="shared" si="5"/>
        <v>-1</v>
      </c>
    </row>
    <row r="154" spans="1:10" s="69" customFormat="1" ht="12.75" x14ac:dyDescent="0.2">
      <c r="A154" s="603"/>
      <c r="B154" s="603"/>
      <c r="C154" s="612"/>
      <c r="D154" s="334"/>
      <c r="E154" s="322" t="s">
        <v>35</v>
      </c>
      <c r="F154" s="176">
        <v>490</v>
      </c>
      <c r="G154" s="176">
        <v>462</v>
      </c>
      <c r="I154" s="176">
        <f t="shared" si="4"/>
        <v>-28</v>
      </c>
      <c r="J154" s="177">
        <f t="shared" si="5"/>
        <v>-5.7142857142857141E-2</v>
      </c>
    </row>
    <row r="155" spans="1:10" s="69" customFormat="1" ht="12.75" x14ac:dyDescent="0.2">
      <c r="A155" s="603"/>
      <c r="B155" s="603"/>
      <c r="C155" s="612"/>
      <c r="D155" s="334"/>
      <c r="E155" s="322" t="s">
        <v>59</v>
      </c>
      <c r="F155" s="176">
        <v>176</v>
      </c>
      <c r="G155" s="176"/>
      <c r="I155" s="176">
        <f t="shared" si="4"/>
        <v>-176</v>
      </c>
      <c r="J155" s="177">
        <f t="shared" si="5"/>
        <v>-1</v>
      </c>
    </row>
    <row r="156" spans="1:10" s="69" customFormat="1" ht="12.75" x14ac:dyDescent="0.2">
      <c r="A156" s="603"/>
      <c r="B156" s="603"/>
      <c r="C156" s="612"/>
      <c r="D156" s="334"/>
      <c r="E156" s="322" t="s">
        <v>64</v>
      </c>
      <c r="F156" s="176">
        <v>32</v>
      </c>
      <c r="G156" s="176"/>
      <c r="I156" s="176">
        <f t="shared" si="4"/>
        <v>-32</v>
      </c>
      <c r="J156" s="177">
        <f t="shared" si="5"/>
        <v>-1</v>
      </c>
    </row>
    <row r="157" spans="1:10" s="69" customFormat="1" ht="12.75" x14ac:dyDescent="0.2">
      <c r="A157" s="603"/>
      <c r="B157" s="603"/>
      <c r="C157" s="612"/>
      <c r="D157" s="334"/>
      <c r="E157" s="322" t="s">
        <v>67</v>
      </c>
      <c r="F157" s="176">
        <v>5</v>
      </c>
      <c r="G157" s="176"/>
      <c r="I157" s="176">
        <f t="shared" si="4"/>
        <v>-5</v>
      </c>
      <c r="J157" s="177">
        <f t="shared" si="5"/>
        <v>-1</v>
      </c>
    </row>
    <row r="158" spans="1:10" s="69" customFormat="1" ht="12.75" x14ac:dyDescent="0.2">
      <c r="A158" s="603"/>
      <c r="B158" s="603"/>
      <c r="C158" s="612"/>
      <c r="D158" s="334"/>
      <c r="E158" s="322" t="s">
        <v>244</v>
      </c>
      <c r="F158" s="176">
        <v>53</v>
      </c>
      <c r="G158" s="176">
        <v>46</v>
      </c>
      <c r="I158" s="176">
        <f t="shared" si="4"/>
        <v>-7</v>
      </c>
      <c r="J158" s="177">
        <f t="shared" si="5"/>
        <v>-0.13207547169811321</v>
      </c>
    </row>
    <row r="159" spans="1:10" s="69" customFormat="1" ht="12.75" x14ac:dyDescent="0.2">
      <c r="A159" s="603"/>
      <c r="B159" s="603"/>
      <c r="C159" s="612"/>
      <c r="D159" s="334"/>
      <c r="E159" s="322" t="s">
        <v>245</v>
      </c>
      <c r="F159" s="176">
        <v>15</v>
      </c>
      <c r="G159" s="176">
        <v>10</v>
      </c>
      <c r="I159" s="176">
        <f t="shared" si="4"/>
        <v>-5</v>
      </c>
      <c r="J159" s="177">
        <f t="shared" si="5"/>
        <v>-0.33333333333333331</v>
      </c>
    </row>
    <row r="160" spans="1:10" s="69" customFormat="1" ht="12.75" x14ac:dyDescent="0.2">
      <c r="A160" s="603"/>
      <c r="B160" s="603"/>
      <c r="C160" s="612"/>
      <c r="D160" s="334"/>
      <c r="E160" s="322" t="s">
        <v>246</v>
      </c>
      <c r="F160" s="176">
        <v>19</v>
      </c>
      <c r="G160" s="176">
        <v>23</v>
      </c>
      <c r="I160" s="176">
        <f t="shared" si="4"/>
        <v>4</v>
      </c>
      <c r="J160" s="177">
        <f t="shared" si="5"/>
        <v>0.21052631578947367</v>
      </c>
    </row>
    <row r="161" spans="1:10" s="69" customFormat="1" ht="12.75" x14ac:dyDescent="0.2">
      <c r="A161" s="603"/>
      <c r="B161" s="603"/>
      <c r="C161" s="612"/>
      <c r="D161" s="334"/>
      <c r="E161" s="322" t="s">
        <v>247</v>
      </c>
      <c r="F161" s="176">
        <v>122</v>
      </c>
      <c r="G161" s="176">
        <v>107</v>
      </c>
      <c r="I161" s="176">
        <f t="shared" si="4"/>
        <v>-15</v>
      </c>
      <c r="J161" s="177">
        <f t="shared" si="5"/>
        <v>-0.12295081967213115</v>
      </c>
    </row>
    <row r="162" spans="1:10" s="69" customFormat="1" ht="12.75" x14ac:dyDescent="0.2">
      <c r="A162" s="603"/>
      <c r="B162" s="603"/>
      <c r="C162" s="612"/>
      <c r="D162" s="334"/>
      <c r="E162" s="322" t="s">
        <v>248</v>
      </c>
      <c r="F162" s="176">
        <v>91</v>
      </c>
      <c r="G162" s="176">
        <v>108</v>
      </c>
      <c r="I162" s="176">
        <f t="shared" si="4"/>
        <v>17</v>
      </c>
      <c r="J162" s="177">
        <f t="shared" si="5"/>
        <v>0.18681318681318682</v>
      </c>
    </row>
    <row r="163" spans="1:10" s="69" customFormat="1" ht="12.75" x14ac:dyDescent="0.2">
      <c r="A163" s="603"/>
      <c r="B163" s="604"/>
      <c r="C163" s="613"/>
      <c r="D163" s="334"/>
      <c r="E163" s="322" t="s">
        <v>123</v>
      </c>
      <c r="F163" s="176">
        <v>195</v>
      </c>
      <c r="G163" s="176">
        <v>188</v>
      </c>
      <c r="I163" s="176">
        <f t="shared" si="4"/>
        <v>-7</v>
      </c>
      <c r="J163" s="177">
        <f t="shared" si="5"/>
        <v>-3.5897435897435895E-2</v>
      </c>
    </row>
    <row r="164" spans="1:10" s="69" customFormat="1" ht="12.75" x14ac:dyDescent="0.2">
      <c r="A164" s="603"/>
      <c r="B164" s="605" t="s">
        <v>600</v>
      </c>
      <c r="C164" s="606"/>
      <c r="D164" s="606"/>
      <c r="E164" s="607"/>
      <c r="F164" s="335">
        <v>9993</v>
      </c>
      <c r="G164" s="335">
        <v>9919</v>
      </c>
      <c r="I164" s="335">
        <f t="shared" si="4"/>
        <v>-74</v>
      </c>
      <c r="J164" s="336">
        <f t="shared" si="5"/>
        <v>-7.405183628539978E-3</v>
      </c>
    </row>
    <row r="165" spans="1:10" s="69" customFormat="1" ht="12.75" x14ac:dyDescent="0.2">
      <c r="A165" s="603"/>
      <c r="B165" s="602" t="s">
        <v>148</v>
      </c>
      <c r="C165" s="611">
        <v>1</v>
      </c>
      <c r="D165" s="602">
        <v>1</v>
      </c>
      <c r="E165" s="322" t="s">
        <v>601</v>
      </c>
      <c r="F165" s="176"/>
      <c r="G165" s="176">
        <v>121</v>
      </c>
      <c r="I165" s="176">
        <f t="shared" si="4"/>
        <v>121</v>
      </c>
      <c r="J165" s="177" t="e">
        <f t="shared" si="5"/>
        <v>#DIV/0!</v>
      </c>
    </row>
    <row r="166" spans="1:10" s="69" customFormat="1" ht="12.75" x14ac:dyDescent="0.2">
      <c r="A166" s="603"/>
      <c r="B166" s="603"/>
      <c r="C166" s="612"/>
      <c r="D166" s="603"/>
      <c r="E166" s="322" t="s">
        <v>165</v>
      </c>
      <c r="F166" s="176">
        <v>267</v>
      </c>
      <c r="G166" s="176"/>
      <c r="I166" s="176">
        <f t="shared" si="4"/>
        <v>-267</v>
      </c>
      <c r="J166" s="177">
        <f t="shared" si="5"/>
        <v>-1</v>
      </c>
    </row>
    <row r="167" spans="1:10" s="69" customFormat="1" ht="12.75" x14ac:dyDescent="0.2">
      <c r="A167" s="603"/>
      <c r="B167" s="603"/>
      <c r="C167" s="612"/>
      <c r="D167" s="604"/>
      <c r="E167" s="322" t="s">
        <v>166</v>
      </c>
      <c r="F167" s="176">
        <v>16</v>
      </c>
      <c r="G167" s="176">
        <v>10</v>
      </c>
      <c r="I167" s="176">
        <f t="shared" si="4"/>
        <v>-6</v>
      </c>
      <c r="J167" s="177">
        <f t="shared" si="5"/>
        <v>-0.375</v>
      </c>
    </row>
    <row r="168" spans="1:10" s="69" customFormat="1" ht="12.75" x14ac:dyDescent="0.2">
      <c r="A168" s="603"/>
      <c r="B168" s="603"/>
      <c r="C168" s="612"/>
      <c r="D168" s="323">
        <v>2</v>
      </c>
      <c r="E168" s="322" t="s">
        <v>167</v>
      </c>
      <c r="F168" s="176">
        <v>138</v>
      </c>
      <c r="G168" s="176">
        <v>138</v>
      </c>
      <c r="I168" s="176">
        <f t="shared" si="4"/>
        <v>0</v>
      </c>
      <c r="J168" s="177">
        <f t="shared" si="5"/>
        <v>0</v>
      </c>
    </row>
    <row r="169" spans="1:10" s="69" customFormat="1" ht="12.75" x14ac:dyDescent="0.2">
      <c r="A169" s="603"/>
      <c r="B169" s="603"/>
      <c r="C169" s="613"/>
      <c r="D169" s="324"/>
      <c r="E169" s="322" t="s">
        <v>168</v>
      </c>
      <c r="F169" s="176">
        <v>46</v>
      </c>
      <c r="G169" s="176">
        <v>47</v>
      </c>
      <c r="I169" s="176">
        <f t="shared" si="4"/>
        <v>1</v>
      </c>
      <c r="J169" s="177">
        <f t="shared" si="5"/>
        <v>2.1739130434782608E-2</v>
      </c>
    </row>
    <row r="170" spans="1:10" s="69" customFormat="1" ht="12.75" x14ac:dyDescent="0.2">
      <c r="A170" s="603"/>
      <c r="B170" s="603"/>
      <c r="C170" s="611">
        <v>2</v>
      </c>
      <c r="D170" s="334">
        <v>2</v>
      </c>
      <c r="E170" s="322" t="s">
        <v>169</v>
      </c>
      <c r="F170" s="176">
        <v>115</v>
      </c>
      <c r="G170" s="176">
        <v>122</v>
      </c>
      <c r="I170" s="176">
        <f t="shared" si="4"/>
        <v>7</v>
      </c>
      <c r="J170" s="177">
        <f t="shared" si="5"/>
        <v>6.0869565217391307E-2</v>
      </c>
    </row>
    <row r="171" spans="1:10" s="69" customFormat="1" ht="12.75" x14ac:dyDescent="0.2">
      <c r="A171" s="603"/>
      <c r="B171" s="604"/>
      <c r="C171" s="613"/>
      <c r="D171" s="334"/>
      <c r="E171" s="322" t="s">
        <v>170</v>
      </c>
      <c r="F171" s="176">
        <v>41</v>
      </c>
      <c r="G171" s="176">
        <v>34</v>
      </c>
      <c r="I171" s="176">
        <f t="shared" si="4"/>
        <v>-7</v>
      </c>
      <c r="J171" s="177">
        <f t="shared" si="5"/>
        <v>-0.17073170731707318</v>
      </c>
    </row>
    <row r="172" spans="1:10" s="69" customFormat="1" ht="12.75" x14ac:dyDescent="0.2">
      <c r="A172" s="604"/>
      <c r="B172" s="605" t="s">
        <v>149</v>
      </c>
      <c r="C172" s="606"/>
      <c r="D172" s="606"/>
      <c r="E172" s="607"/>
      <c r="F172" s="335">
        <v>623</v>
      </c>
      <c r="G172" s="335">
        <v>472</v>
      </c>
      <c r="I172" s="335">
        <f t="shared" si="4"/>
        <v>-151</v>
      </c>
      <c r="J172" s="336">
        <f t="shared" si="5"/>
        <v>-0.24237560192616373</v>
      </c>
    </row>
    <row r="173" spans="1:10" s="69" customFormat="1" ht="12.75" x14ac:dyDescent="0.2">
      <c r="A173" s="608" t="s">
        <v>102</v>
      </c>
      <c r="B173" s="609"/>
      <c r="C173" s="609"/>
      <c r="D173" s="609"/>
      <c r="E173" s="610"/>
      <c r="F173" s="337">
        <v>10730</v>
      </c>
      <c r="G173" s="337">
        <v>10501</v>
      </c>
      <c r="I173" s="337">
        <f t="shared" si="4"/>
        <v>-229</v>
      </c>
      <c r="J173" s="338">
        <f t="shared" si="5"/>
        <v>-2.1342031686859272E-2</v>
      </c>
    </row>
    <row r="174" spans="1:10" s="69" customFormat="1" ht="12.75" x14ac:dyDescent="0.2">
      <c r="A174" s="614" t="s">
        <v>96</v>
      </c>
      <c r="B174" s="615"/>
      <c r="C174" s="615"/>
      <c r="D174" s="615"/>
      <c r="E174" s="616"/>
      <c r="F174" s="339">
        <v>60489</v>
      </c>
      <c r="G174" s="339">
        <v>60491</v>
      </c>
      <c r="I174" s="339">
        <f t="shared" si="4"/>
        <v>2</v>
      </c>
      <c r="J174" s="340">
        <f t="shared" si="5"/>
        <v>3.3063862851096892E-5</v>
      </c>
    </row>
    <row r="175" spans="1:10" s="69" customFormat="1" ht="12.75" x14ac:dyDescent="0.2">
      <c r="J175" s="248"/>
    </row>
    <row r="176" spans="1:10" s="69" customFormat="1" ht="12.75" x14ac:dyDescent="0.2">
      <c r="J176" s="248"/>
    </row>
    <row r="177" spans="1:10" s="69" customFormat="1" ht="12.75" x14ac:dyDescent="0.2">
      <c r="J177" s="248"/>
    </row>
    <row r="178" spans="1:10" s="69" customFormat="1" ht="12.75" x14ac:dyDescent="0.2">
      <c r="J178" s="248"/>
    </row>
    <row r="179" spans="1:10" s="69" customFormat="1" ht="12.75" x14ac:dyDescent="0.2">
      <c r="A179" s="33"/>
      <c r="J179" s="248"/>
    </row>
    <row r="180" spans="1:10" s="69" customFormat="1" ht="12.75" x14ac:dyDescent="0.2">
      <c r="A180" s="33" t="s">
        <v>1</v>
      </c>
      <c r="F180" s="333"/>
      <c r="G180" s="333"/>
      <c r="I180" s="333"/>
      <c r="J180" s="247"/>
    </row>
    <row r="181" spans="1:10" s="69" customFormat="1" ht="21" customHeight="1" x14ac:dyDescent="0.2">
      <c r="C181" s="237" t="s">
        <v>105</v>
      </c>
      <c r="D181" s="237" t="s">
        <v>106</v>
      </c>
      <c r="E181" s="237" t="s">
        <v>184</v>
      </c>
      <c r="F181" s="237" t="s">
        <v>199</v>
      </c>
      <c r="G181" s="237" t="s">
        <v>569</v>
      </c>
      <c r="H181" s="240"/>
      <c r="I181" s="237" t="s">
        <v>192</v>
      </c>
      <c r="J181" s="238" t="s">
        <v>193</v>
      </c>
    </row>
    <row r="182" spans="1:10" s="69" customFormat="1" ht="12.75" x14ac:dyDescent="0.2">
      <c r="A182" s="602" t="s">
        <v>110</v>
      </c>
      <c r="B182" s="602" t="s">
        <v>3</v>
      </c>
      <c r="C182" s="322">
        <v>1</v>
      </c>
      <c r="D182" s="323">
        <v>2</v>
      </c>
      <c r="E182" s="322" t="s">
        <v>174</v>
      </c>
      <c r="F182" s="176">
        <v>9649</v>
      </c>
      <c r="G182" s="176">
        <v>10043</v>
      </c>
      <c r="I182" s="176">
        <f>G182-F182</f>
        <v>394</v>
      </c>
      <c r="J182" s="177">
        <f>I182/F182</f>
        <v>4.0833246968597782E-2</v>
      </c>
    </row>
    <row r="183" spans="1:10" s="69" customFormat="1" ht="12.75" x14ac:dyDescent="0.2">
      <c r="A183" s="603"/>
      <c r="B183" s="604"/>
      <c r="C183" s="322">
        <v>2</v>
      </c>
      <c r="D183" s="334">
        <v>2</v>
      </c>
      <c r="E183" s="322" t="s">
        <v>175</v>
      </c>
      <c r="F183" s="176">
        <v>18268</v>
      </c>
      <c r="G183" s="176">
        <v>18973</v>
      </c>
      <c r="I183" s="176">
        <f t="shared" ref="I183:I246" si="6">G183-F183</f>
        <v>705</v>
      </c>
      <c r="J183" s="177">
        <f t="shared" ref="J183:J246" si="7">I183/F183</f>
        <v>3.8592073571272173E-2</v>
      </c>
    </row>
    <row r="184" spans="1:10" s="69" customFormat="1" ht="12.75" x14ac:dyDescent="0.2">
      <c r="A184" s="604"/>
      <c r="B184" s="605" t="s">
        <v>573</v>
      </c>
      <c r="C184" s="606"/>
      <c r="D184" s="606"/>
      <c r="E184" s="607"/>
      <c r="F184" s="335">
        <v>27917</v>
      </c>
      <c r="G184" s="335">
        <v>29016</v>
      </c>
      <c r="I184" s="335">
        <f t="shared" si="6"/>
        <v>1099</v>
      </c>
      <c r="J184" s="336">
        <f t="shared" si="7"/>
        <v>3.9366694129025326E-2</v>
      </c>
    </row>
    <row r="185" spans="1:10" s="69" customFormat="1" ht="12.75" x14ac:dyDescent="0.2">
      <c r="A185" s="608" t="s">
        <v>116</v>
      </c>
      <c r="B185" s="609"/>
      <c r="C185" s="609"/>
      <c r="D185" s="609"/>
      <c r="E185" s="610"/>
      <c r="F185" s="337">
        <v>27917</v>
      </c>
      <c r="G185" s="337">
        <v>29016</v>
      </c>
      <c r="I185" s="337">
        <f t="shared" si="6"/>
        <v>1099</v>
      </c>
      <c r="J185" s="338">
        <f t="shared" si="7"/>
        <v>3.9366694129025326E-2</v>
      </c>
    </row>
    <row r="186" spans="1:10" s="69" customFormat="1" ht="12.75" x14ac:dyDescent="0.2">
      <c r="A186" s="602" t="s">
        <v>109</v>
      </c>
      <c r="B186" s="323" t="s">
        <v>12</v>
      </c>
      <c r="C186" s="322">
        <v>1</v>
      </c>
      <c r="D186" s="323">
        <v>1</v>
      </c>
      <c r="E186" s="322" t="s">
        <v>13</v>
      </c>
      <c r="F186" s="176">
        <v>2631</v>
      </c>
      <c r="G186" s="176">
        <v>2580</v>
      </c>
      <c r="I186" s="176">
        <f t="shared" si="6"/>
        <v>-51</v>
      </c>
      <c r="J186" s="177">
        <f t="shared" si="7"/>
        <v>-1.9384264538198404E-2</v>
      </c>
    </row>
    <row r="187" spans="1:10" s="69" customFormat="1" ht="12.75" x14ac:dyDescent="0.2">
      <c r="A187" s="603"/>
      <c r="B187" s="605" t="s">
        <v>574</v>
      </c>
      <c r="C187" s="606"/>
      <c r="D187" s="606"/>
      <c r="E187" s="607"/>
      <c r="F187" s="335">
        <v>2631</v>
      </c>
      <c r="G187" s="335">
        <v>2580</v>
      </c>
      <c r="I187" s="335">
        <f t="shared" si="6"/>
        <v>-51</v>
      </c>
      <c r="J187" s="336">
        <f t="shared" si="7"/>
        <v>-1.9384264538198404E-2</v>
      </c>
    </row>
    <row r="188" spans="1:10" s="69" customFormat="1" ht="12.75" x14ac:dyDescent="0.2">
      <c r="A188" s="603"/>
      <c r="B188" s="602" t="s">
        <v>10</v>
      </c>
      <c r="C188" s="322">
        <v>1</v>
      </c>
      <c r="D188" s="323">
        <v>2</v>
      </c>
      <c r="E188" s="322" t="s">
        <v>176</v>
      </c>
      <c r="F188" s="176">
        <v>1441</v>
      </c>
      <c r="G188" s="176">
        <v>1463</v>
      </c>
      <c r="I188" s="176">
        <f t="shared" si="6"/>
        <v>22</v>
      </c>
      <c r="J188" s="177">
        <f t="shared" si="7"/>
        <v>1.5267175572519083E-2</v>
      </c>
    </row>
    <row r="189" spans="1:10" s="69" customFormat="1" ht="12.75" x14ac:dyDescent="0.2">
      <c r="A189" s="603"/>
      <c r="B189" s="604"/>
      <c r="C189" s="322">
        <v>2</v>
      </c>
      <c r="D189" s="334">
        <v>2</v>
      </c>
      <c r="E189" s="322" t="s">
        <v>200</v>
      </c>
      <c r="F189" s="176">
        <v>1382</v>
      </c>
      <c r="G189" s="176">
        <v>1369</v>
      </c>
      <c r="I189" s="176">
        <f t="shared" si="6"/>
        <v>-13</v>
      </c>
      <c r="J189" s="177">
        <f t="shared" si="7"/>
        <v>-9.4066570188133143E-3</v>
      </c>
    </row>
    <row r="190" spans="1:10" s="69" customFormat="1" ht="12.75" x14ac:dyDescent="0.2">
      <c r="A190" s="603"/>
      <c r="B190" s="605" t="s">
        <v>103</v>
      </c>
      <c r="C190" s="606"/>
      <c r="D190" s="606"/>
      <c r="E190" s="607"/>
      <c r="F190" s="335">
        <v>2823</v>
      </c>
      <c r="G190" s="335">
        <v>2832</v>
      </c>
      <c r="I190" s="335">
        <f t="shared" si="6"/>
        <v>9</v>
      </c>
      <c r="J190" s="336">
        <f t="shared" si="7"/>
        <v>3.188097768331562E-3</v>
      </c>
    </row>
    <row r="191" spans="1:10" s="69" customFormat="1" ht="12.75" x14ac:dyDescent="0.2">
      <c r="A191" s="603"/>
      <c r="B191" s="602" t="s">
        <v>172</v>
      </c>
      <c r="C191" s="322">
        <v>1</v>
      </c>
      <c r="D191" s="323">
        <v>2</v>
      </c>
      <c r="E191" s="322" t="s">
        <v>178</v>
      </c>
      <c r="F191" s="176">
        <v>610</v>
      </c>
      <c r="G191" s="176">
        <v>716</v>
      </c>
      <c r="I191" s="176">
        <f t="shared" si="6"/>
        <v>106</v>
      </c>
      <c r="J191" s="177">
        <f t="shared" si="7"/>
        <v>0.17377049180327869</v>
      </c>
    </row>
    <row r="192" spans="1:10" s="69" customFormat="1" ht="12.75" x14ac:dyDescent="0.2">
      <c r="A192" s="603"/>
      <c r="B192" s="604"/>
      <c r="C192" s="322">
        <v>2</v>
      </c>
      <c r="D192" s="334">
        <v>2</v>
      </c>
      <c r="E192" s="322" t="s">
        <v>186</v>
      </c>
      <c r="F192" s="176">
        <v>606</v>
      </c>
      <c r="G192" s="176">
        <v>550</v>
      </c>
      <c r="I192" s="176">
        <f t="shared" si="6"/>
        <v>-56</v>
      </c>
      <c r="J192" s="177">
        <f t="shared" si="7"/>
        <v>-9.2409240924092403E-2</v>
      </c>
    </row>
    <row r="193" spans="1:10" s="69" customFormat="1" ht="12.75" x14ac:dyDescent="0.2">
      <c r="A193" s="604"/>
      <c r="B193" s="605" t="s">
        <v>173</v>
      </c>
      <c r="C193" s="606"/>
      <c r="D193" s="606"/>
      <c r="E193" s="607"/>
      <c r="F193" s="335">
        <v>1216</v>
      </c>
      <c r="G193" s="335">
        <v>1266</v>
      </c>
      <c r="I193" s="335">
        <f t="shared" si="6"/>
        <v>50</v>
      </c>
      <c r="J193" s="336">
        <f t="shared" si="7"/>
        <v>4.1118421052631582E-2</v>
      </c>
    </row>
    <row r="194" spans="1:10" s="69" customFormat="1" ht="12.75" x14ac:dyDescent="0.2">
      <c r="A194" s="608" t="s">
        <v>117</v>
      </c>
      <c r="B194" s="609"/>
      <c r="C194" s="609"/>
      <c r="D194" s="609"/>
      <c r="E194" s="610"/>
      <c r="F194" s="337">
        <v>6670</v>
      </c>
      <c r="G194" s="337">
        <v>6678</v>
      </c>
      <c r="I194" s="337">
        <f t="shared" si="6"/>
        <v>8</v>
      </c>
      <c r="J194" s="338">
        <f t="shared" si="7"/>
        <v>1.1994002998500749E-3</v>
      </c>
    </row>
    <row r="195" spans="1:10" s="69" customFormat="1" ht="12.75" x14ac:dyDescent="0.2">
      <c r="A195" s="602" t="s">
        <v>108</v>
      </c>
      <c r="B195" s="602" t="s">
        <v>15</v>
      </c>
      <c r="C195" s="611">
        <v>1</v>
      </c>
      <c r="D195" s="602">
        <v>1</v>
      </c>
      <c r="E195" s="322" t="s">
        <v>150</v>
      </c>
      <c r="F195" s="176">
        <v>233</v>
      </c>
      <c r="G195" s="176">
        <v>238</v>
      </c>
      <c r="I195" s="176">
        <f t="shared" si="6"/>
        <v>5</v>
      </c>
      <c r="J195" s="177">
        <f t="shared" si="7"/>
        <v>2.1459227467811159E-2</v>
      </c>
    </row>
    <row r="196" spans="1:10" s="69" customFormat="1" ht="12.75" x14ac:dyDescent="0.2">
      <c r="A196" s="603"/>
      <c r="B196" s="603"/>
      <c r="C196" s="612"/>
      <c r="D196" s="603"/>
      <c r="E196" s="322" t="s">
        <v>151</v>
      </c>
      <c r="F196" s="176">
        <v>2095</v>
      </c>
      <c r="G196" s="176">
        <v>1963</v>
      </c>
      <c r="I196" s="176">
        <f t="shared" si="6"/>
        <v>-132</v>
      </c>
      <c r="J196" s="177">
        <f t="shared" si="7"/>
        <v>-6.3007159904534607E-2</v>
      </c>
    </row>
    <row r="197" spans="1:10" s="69" customFormat="1" ht="25.5" x14ac:dyDescent="0.2">
      <c r="A197" s="603"/>
      <c r="B197" s="603"/>
      <c r="C197" s="612"/>
      <c r="D197" s="603"/>
      <c r="E197" s="322" t="s">
        <v>201</v>
      </c>
      <c r="F197" s="176">
        <v>7</v>
      </c>
      <c r="G197" s="176">
        <v>10</v>
      </c>
      <c r="I197" s="176">
        <f t="shared" si="6"/>
        <v>3</v>
      </c>
      <c r="J197" s="177">
        <f t="shared" si="7"/>
        <v>0.42857142857142855</v>
      </c>
    </row>
    <row r="198" spans="1:10" s="69" customFormat="1" ht="25.5" x14ac:dyDescent="0.2">
      <c r="A198" s="603"/>
      <c r="B198" s="603"/>
      <c r="C198" s="612"/>
      <c r="D198" s="603"/>
      <c r="E198" s="322" t="s">
        <v>203</v>
      </c>
      <c r="F198" s="176">
        <v>28</v>
      </c>
      <c r="G198" s="176">
        <v>39</v>
      </c>
      <c r="I198" s="176">
        <f t="shared" si="6"/>
        <v>11</v>
      </c>
      <c r="J198" s="177">
        <f t="shared" si="7"/>
        <v>0.39285714285714285</v>
      </c>
    </row>
    <row r="199" spans="1:10" s="69" customFormat="1" ht="12.75" x14ac:dyDescent="0.2">
      <c r="A199" s="603"/>
      <c r="B199" s="603"/>
      <c r="C199" s="612"/>
      <c r="D199" s="603"/>
      <c r="E199" s="322" t="s">
        <v>179</v>
      </c>
      <c r="F199" s="176">
        <v>117</v>
      </c>
      <c r="G199" s="176">
        <v>123</v>
      </c>
      <c r="I199" s="176">
        <f t="shared" si="6"/>
        <v>6</v>
      </c>
      <c r="J199" s="177">
        <f t="shared" si="7"/>
        <v>5.128205128205128E-2</v>
      </c>
    </row>
    <row r="200" spans="1:10" s="69" customFormat="1" ht="25.5" x14ac:dyDescent="0.2">
      <c r="A200" s="603"/>
      <c r="B200" s="603"/>
      <c r="C200" s="612"/>
      <c r="D200" s="603"/>
      <c r="E200" s="322" t="s">
        <v>205</v>
      </c>
      <c r="F200" s="176">
        <v>9</v>
      </c>
      <c r="G200" s="176">
        <v>6</v>
      </c>
      <c r="I200" s="176">
        <f t="shared" si="6"/>
        <v>-3</v>
      </c>
      <c r="J200" s="177">
        <f t="shared" si="7"/>
        <v>-0.33333333333333331</v>
      </c>
    </row>
    <row r="201" spans="1:10" s="69" customFormat="1" ht="12.75" x14ac:dyDescent="0.2">
      <c r="A201" s="603"/>
      <c r="B201" s="603"/>
      <c r="C201" s="612"/>
      <c r="D201" s="603"/>
      <c r="E201" s="322" t="s">
        <v>152</v>
      </c>
      <c r="F201" s="176">
        <v>1841</v>
      </c>
      <c r="G201" s="176">
        <v>1800</v>
      </c>
      <c r="I201" s="176">
        <f t="shared" si="6"/>
        <v>-41</v>
      </c>
      <c r="J201" s="177">
        <f t="shared" si="7"/>
        <v>-2.2270505160239002E-2</v>
      </c>
    </row>
    <row r="202" spans="1:10" s="69" customFormat="1" ht="12.75" x14ac:dyDescent="0.2">
      <c r="A202" s="603"/>
      <c r="B202" s="603"/>
      <c r="C202" s="612"/>
      <c r="D202" s="603"/>
      <c r="E202" s="322" t="s">
        <v>153</v>
      </c>
      <c r="F202" s="176">
        <v>5244</v>
      </c>
      <c r="G202" s="176">
        <v>5266</v>
      </c>
      <c r="I202" s="176">
        <f t="shared" si="6"/>
        <v>22</v>
      </c>
      <c r="J202" s="177">
        <f t="shared" si="7"/>
        <v>4.195270785659802E-3</v>
      </c>
    </row>
    <row r="203" spans="1:10" s="69" customFormat="1" ht="12.75" x14ac:dyDescent="0.2">
      <c r="A203" s="603"/>
      <c r="B203" s="603"/>
      <c r="C203" s="612"/>
      <c r="D203" s="603"/>
      <c r="E203" s="322" t="s">
        <v>17</v>
      </c>
      <c r="F203" s="176">
        <v>6488</v>
      </c>
      <c r="G203" s="176">
        <v>6831</v>
      </c>
      <c r="I203" s="176">
        <f t="shared" si="6"/>
        <v>343</v>
      </c>
      <c r="J203" s="177">
        <f t="shared" si="7"/>
        <v>5.2866831072749691E-2</v>
      </c>
    </row>
    <row r="204" spans="1:10" s="69" customFormat="1" ht="12.75" x14ac:dyDescent="0.2">
      <c r="A204" s="603"/>
      <c r="B204" s="604"/>
      <c r="C204" s="613"/>
      <c r="D204" s="604"/>
      <c r="E204" s="322" t="s">
        <v>83</v>
      </c>
      <c r="F204" s="176">
        <v>51</v>
      </c>
      <c r="G204" s="176">
        <v>44</v>
      </c>
      <c r="I204" s="176">
        <f t="shared" si="6"/>
        <v>-7</v>
      </c>
      <c r="J204" s="177">
        <f t="shared" si="7"/>
        <v>-0.13725490196078433</v>
      </c>
    </row>
    <row r="205" spans="1:10" s="69" customFormat="1" ht="12.75" x14ac:dyDescent="0.2">
      <c r="A205" s="603"/>
      <c r="B205" s="605" t="s">
        <v>104</v>
      </c>
      <c r="C205" s="606"/>
      <c r="D205" s="606"/>
      <c r="E205" s="607"/>
      <c r="F205" s="335">
        <v>16113</v>
      </c>
      <c r="G205" s="335">
        <v>16320</v>
      </c>
      <c r="I205" s="335">
        <f t="shared" si="6"/>
        <v>207</v>
      </c>
      <c r="J205" s="336">
        <f t="shared" si="7"/>
        <v>1.2846769689070937E-2</v>
      </c>
    </row>
    <row r="206" spans="1:10" s="69" customFormat="1" ht="12.75" x14ac:dyDescent="0.2">
      <c r="A206" s="603"/>
      <c r="B206" s="602" t="s">
        <v>575</v>
      </c>
      <c r="C206" s="611">
        <v>1</v>
      </c>
      <c r="D206" s="602">
        <v>2</v>
      </c>
      <c r="E206" s="322" t="s">
        <v>577</v>
      </c>
      <c r="F206" s="176"/>
      <c r="G206" s="176">
        <v>21</v>
      </c>
      <c r="I206" s="176">
        <f t="shared" si="6"/>
        <v>21</v>
      </c>
      <c r="J206" s="177" t="e">
        <f t="shared" si="7"/>
        <v>#DIV/0!</v>
      </c>
    </row>
    <row r="207" spans="1:10" s="69" customFormat="1" ht="12.75" x14ac:dyDescent="0.2">
      <c r="A207" s="603"/>
      <c r="B207" s="603"/>
      <c r="C207" s="612"/>
      <c r="D207" s="603"/>
      <c r="E207" s="322" t="s">
        <v>41</v>
      </c>
      <c r="F207" s="176">
        <v>29</v>
      </c>
      <c r="G207" s="176">
        <v>26</v>
      </c>
      <c r="I207" s="176">
        <f t="shared" si="6"/>
        <v>-3</v>
      </c>
      <c r="J207" s="177">
        <f t="shared" si="7"/>
        <v>-0.10344827586206896</v>
      </c>
    </row>
    <row r="208" spans="1:10" s="69" customFormat="1" ht="25.5" x14ac:dyDescent="0.2">
      <c r="A208" s="603"/>
      <c r="B208" s="603"/>
      <c r="C208" s="613"/>
      <c r="D208" s="603"/>
      <c r="E208" s="322" t="s">
        <v>131</v>
      </c>
      <c r="F208" s="176">
        <v>10</v>
      </c>
      <c r="G208" s="176">
        <v>4</v>
      </c>
      <c r="I208" s="176">
        <f t="shared" si="6"/>
        <v>-6</v>
      </c>
      <c r="J208" s="177">
        <f t="shared" si="7"/>
        <v>-0.6</v>
      </c>
    </row>
    <row r="209" spans="1:10" s="69" customFormat="1" ht="12.75" x14ac:dyDescent="0.2">
      <c r="A209" s="603"/>
      <c r="B209" s="603"/>
      <c r="C209" s="611">
        <v>2</v>
      </c>
      <c r="D209" s="603">
        <v>2</v>
      </c>
      <c r="E209" s="322" t="s">
        <v>42</v>
      </c>
      <c r="F209" s="176">
        <v>10</v>
      </c>
      <c r="G209" s="176">
        <v>21</v>
      </c>
      <c r="I209" s="176">
        <f t="shared" si="6"/>
        <v>11</v>
      </c>
      <c r="J209" s="177">
        <f t="shared" si="7"/>
        <v>1.1000000000000001</v>
      </c>
    </row>
    <row r="210" spans="1:10" s="69" customFormat="1" ht="25.5" x14ac:dyDescent="0.2">
      <c r="A210" s="603"/>
      <c r="B210" s="604"/>
      <c r="C210" s="613"/>
      <c r="D210" s="604"/>
      <c r="E210" s="322" t="s">
        <v>141</v>
      </c>
      <c r="F210" s="176">
        <v>10</v>
      </c>
      <c r="G210" s="176">
        <v>13</v>
      </c>
      <c r="I210" s="176">
        <f t="shared" si="6"/>
        <v>3</v>
      </c>
      <c r="J210" s="177">
        <f t="shared" si="7"/>
        <v>0.3</v>
      </c>
    </row>
    <row r="211" spans="1:10" s="69" customFormat="1" ht="12.75" x14ac:dyDescent="0.2">
      <c r="A211" s="603"/>
      <c r="B211" s="605" t="s">
        <v>578</v>
      </c>
      <c r="C211" s="606"/>
      <c r="D211" s="606"/>
      <c r="E211" s="607"/>
      <c r="F211" s="335">
        <v>59</v>
      </c>
      <c r="G211" s="335">
        <v>85</v>
      </c>
      <c r="I211" s="335">
        <f t="shared" si="6"/>
        <v>26</v>
      </c>
      <c r="J211" s="336">
        <f t="shared" si="7"/>
        <v>0.44067796610169491</v>
      </c>
    </row>
    <row r="212" spans="1:10" s="69" customFormat="1" ht="12.75" x14ac:dyDescent="0.2">
      <c r="A212" s="603"/>
      <c r="B212" s="602" t="s">
        <v>579</v>
      </c>
      <c r="C212" s="611">
        <v>1</v>
      </c>
      <c r="D212" s="323">
        <v>2</v>
      </c>
      <c r="E212" s="322" t="s">
        <v>154</v>
      </c>
      <c r="F212" s="176">
        <v>163</v>
      </c>
      <c r="G212" s="176">
        <v>175</v>
      </c>
      <c r="I212" s="176">
        <f t="shared" si="6"/>
        <v>12</v>
      </c>
      <c r="J212" s="177">
        <f t="shared" si="7"/>
        <v>7.3619631901840496E-2</v>
      </c>
    </row>
    <row r="213" spans="1:10" s="69" customFormat="1" ht="12.75" x14ac:dyDescent="0.2">
      <c r="A213" s="603"/>
      <c r="B213" s="603"/>
      <c r="C213" s="612"/>
      <c r="D213" s="324"/>
      <c r="E213" s="322" t="s">
        <v>124</v>
      </c>
      <c r="F213" s="176">
        <v>690</v>
      </c>
      <c r="G213" s="176">
        <v>772</v>
      </c>
      <c r="I213" s="176">
        <f t="shared" si="6"/>
        <v>82</v>
      </c>
      <c r="J213" s="177">
        <f t="shared" si="7"/>
        <v>0.11884057971014493</v>
      </c>
    </row>
    <row r="214" spans="1:10" s="69" customFormat="1" ht="12.75" x14ac:dyDescent="0.2">
      <c r="A214" s="603"/>
      <c r="B214" s="603"/>
      <c r="C214" s="612"/>
      <c r="D214" s="324"/>
      <c r="E214" s="322" t="s">
        <v>155</v>
      </c>
      <c r="F214" s="176">
        <v>38</v>
      </c>
      <c r="G214" s="176">
        <v>36</v>
      </c>
      <c r="I214" s="176">
        <f t="shared" si="6"/>
        <v>-2</v>
      </c>
      <c r="J214" s="177">
        <f t="shared" si="7"/>
        <v>-5.2631578947368418E-2</v>
      </c>
    </row>
    <row r="215" spans="1:10" s="69" customFormat="1" ht="12.75" x14ac:dyDescent="0.2">
      <c r="A215" s="603"/>
      <c r="B215" s="603"/>
      <c r="C215" s="612"/>
      <c r="D215" s="324"/>
      <c r="E215" s="322" t="s">
        <v>125</v>
      </c>
      <c r="F215" s="176">
        <v>10</v>
      </c>
      <c r="G215" s="176">
        <v>9</v>
      </c>
      <c r="I215" s="176">
        <f t="shared" si="6"/>
        <v>-1</v>
      </c>
      <c r="J215" s="177">
        <f t="shared" si="7"/>
        <v>-0.1</v>
      </c>
    </row>
    <row r="216" spans="1:10" s="69" customFormat="1" ht="12.75" x14ac:dyDescent="0.2">
      <c r="A216" s="603"/>
      <c r="B216" s="603"/>
      <c r="C216" s="612"/>
      <c r="D216" s="324"/>
      <c r="E216" s="322" t="s">
        <v>126</v>
      </c>
      <c r="F216" s="176">
        <v>1280</v>
      </c>
      <c r="G216" s="176">
        <v>1292</v>
      </c>
      <c r="I216" s="176">
        <f t="shared" si="6"/>
        <v>12</v>
      </c>
      <c r="J216" s="177">
        <f t="shared" si="7"/>
        <v>9.3749999999999997E-3</v>
      </c>
    </row>
    <row r="217" spans="1:10" s="69" customFormat="1" ht="12.75" x14ac:dyDescent="0.2">
      <c r="A217" s="603"/>
      <c r="B217" s="603"/>
      <c r="C217" s="612"/>
      <c r="D217" s="324"/>
      <c r="E217" s="322" t="s">
        <v>132</v>
      </c>
      <c r="F217" s="176">
        <v>365</v>
      </c>
      <c r="G217" s="176">
        <v>376</v>
      </c>
      <c r="I217" s="176">
        <f t="shared" si="6"/>
        <v>11</v>
      </c>
      <c r="J217" s="177">
        <f t="shared" si="7"/>
        <v>3.0136986301369864E-2</v>
      </c>
    </row>
    <row r="218" spans="1:10" s="69" customFormat="1" ht="12.75" x14ac:dyDescent="0.2">
      <c r="A218" s="603"/>
      <c r="B218" s="603"/>
      <c r="C218" s="612"/>
      <c r="D218" s="324"/>
      <c r="E218" s="322" t="s">
        <v>127</v>
      </c>
      <c r="F218" s="176">
        <v>3815</v>
      </c>
      <c r="G218" s="176">
        <v>4124</v>
      </c>
      <c r="I218" s="176">
        <f t="shared" si="6"/>
        <v>309</v>
      </c>
      <c r="J218" s="177">
        <f t="shared" si="7"/>
        <v>8.0996068152031461E-2</v>
      </c>
    </row>
    <row r="219" spans="1:10" s="69" customFormat="1" ht="12.75" x14ac:dyDescent="0.2">
      <c r="A219" s="603"/>
      <c r="B219" s="603"/>
      <c r="C219" s="613"/>
      <c r="D219" s="324"/>
      <c r="E219" s="322" t="s">
        <v>156</v>
      </c>
      <c r="F219" s="176">
        <v>63</v>
      </c>
      <c r="G219" s="176">
        <v>59</v>
      </c>
      <c r="I219" s="176">
        <f t="shared" si="6"/>
        <v>-4</v>
      </c>
      <c r="J219" s="177">
        <f t="shared" si="7"/>
        <v>-6.3492063492063489E-2</v>
      </c>
    </row>
    <row r="220" spans="1:10" s="69" customFormat="1" ht="12.75" x14ac:dyDescent="0.2">
      <c r="A220" s="603"/>
      <c r="B220" s="603"/>
      <c r="C220" s="611">
        <v>2</v>
      </c>
      <c r="D220" s="334">
        <v>2</v>
      </c>
      <c r="E220" s="322" t="s">
        <v>157</v>
      </c>
      <c r="F220" s="176">
        <v>95</v>
      </c>
      <c r="G220" s="176">
        <v>103</v>
      </c>
      <c r="I220" s="176">
        <f t="shared" si="6"/>
        <v>8</v>
      </c>
      <c r="J220" s="177">
        <f t="shared" si="7"/>
        <v>8.4210526315789472E-2</v>
      </c>
    </row>
    <row r="221" spans="1:10" s="69" customFormat="1" ht="12.75" x14ac:dyDescent="0.2">
      <c r="A221" s="603"/>
      <c r="B221" s="603"/>
      <c r="C221" s="612"/>
      <c r="D221" s="334"/>
      <c r="E221" s="322" t="s">
        <v>133</v>
      </c>
      <c r="F221" s="176">
        <v>494</v>
      </c>
      <c r="G221" s="176">
        <v>519</v>
      </c>
      <c r="I221" s="176">
        <f t="shared" si="6"/>
        <v>25</v>
      </c>
      <c r="J221" s="177">
        <f t="shared" si="7"/>
        <v>5.0607287449392711E-2</v>
      </c>
    </row>
    <row r="222" spans="1:10" s="69" customFormat="1" ht="12.75" x14ac:dyDescent="0.2">
      <c r="A222" s="603"/>
      <c r="B222" s="603"/>
      <c r="C222" s="612"/>
      <c r="D222" s="334"/>
      <c r="E222" s="322" t="s">
        <v>158</v>
      </c>
      <c r="F222" s="176">
        <v>16</v>
      </c>
      <c r="G222" s="176">
        <v>10</v>
      </c>
      <c r="I222" s="176">
        <f t="shared" si="6"/>
        <v>-6</v>
      </c>
      <c r="J222" s="177">
        <f t="shared" si="7"/>
        <v>-0.375</v>
      </c>
    </row>
    <row r="223" spans="1:10" s="69" customFormat="1" ht="12.75" x14ac:dyDescent="0.2">
      <c r="A223" s="603"/>
      <c r="B223" s="603"/>
      <c r="C223" s="612"/>
      <c r="D223" s="334"/>
      <c r="E223" s="322" t="s">
        <v>134</v>
      </c>
      <c r="F223" s="176">
        <v>11</v>
      </c>
      <c r="G223" s="176">
        <v>7</v>
      </c>
      <c r="I223" s="176">
        <f t="shared" si="6"/>
        <v>-4</v>
      </c>
      <c r="J223" s="177">
        <f t="shared" si="7"/>
        <v>-0.36363636363636365</v>
      </c>
    </row>
    <row r="224" spans="1:10" s="69" customFormat="1" ht="12.75" x14ac:dyDescent="0.2">
      <c r="A224" s="603"/>
      <c r="B224" s="603"/>
      <c r="C224" s="612"/>
      <c r="D224" s="334"/>
      <c r="E224" s="322" t="s">
        <v>135</v>
      </c>
      <c r="F224" s="176">
        <v>928</v>
      </c>
      <c r="G224" s="176">
        <v>927</v>
      </c>
      <c r="I224" s="176">
        <f t="shared" si="6"/>
        <v>-1</v>
      </c>
      <c r="J224" s="177">
        <f t="shared" si="7"/>
        <v>-1.0775862068965517E-3</v>
      </c>
    </row>
    <row r="225" spans="1:10" s="69" customFormat="1" ht="12.75" x14ac:dyDescent="0.2">
      <c r="A225" s="603"/>
      <c r="B225" s="603"/>
      <c r="C225" s="612"/>
      <c r="D225" s="334"/>
      <c r="E225" s="322" t="s">
        <v>160</v>
      </c>
      <c r="F225" s="176">
        <v>271</v>
      </c>
      <c r="G225" s="176">
        <v>298</v>
      </c>
      <c r="I225" s="176">
        <f t="shared" si="6"/>
        <v>27</v>
      </c>
      <c r="J225" s="177">
        <f t="shared" si="7"/>
        <v>9.9630996309963096E-2</v>
      </c>
    </row>
    <row r="226" spans="1:10" s="69" customFormat="1" ht="12.75" x14ac:dyDescent="0.2">
      <c r="A226" s="603"/>
      <c r="B226" s="603"/>
      <c r="C226" s="612"/>
      <c r="D226" s="334"/>
      <c r="E226" s="322" t="s">
        <v>136</v>
      </c>
      <c r="F226" s="176">
        <v>2749</v>
      </c>
      <c r="G226" s="176">
        <v>2962</v>
      </c>
      <c r="I226" s="176">
        <f t="shared" si="6"/>
        <v>213</v>
      </c>
      <c r="J226" s="177">
        <f t="shared" si="7"/>
        <v>7.7482720989450707E-2</v>
      </c>
    </row>
    <row r="227" spans="1:10" s="69" customFormat="1" ht="12.75" x14ac:dyDescent="0.2">
      <c r="A227" s="603"/>
      <c r="B227" s="604"/>
      <c r="C227" s="613"/>
      <c r="D227" s="334"/>
      <c r="E227" s="322" t="s">
        <v>159</v>
      </c>
      <c r="F227" s="176">
        <v>42</v>
      </c>
      <c r="G227" s="176">
        <v>46</v>
      </c>
      <c r="I227" s="176">
        <f t="shared" si="6"/>
        <v>4</v>
      </c>
      <c r="J227" s="177">
        <f t="shared" si="7"/>
        <v>9.5238095238095233E-2</v>
      </c>
    </row>
    <row r="228" spans="1:10" s="69" customFormat="1" ht="12.75" x14ac:dyDescent="0.2">
      <c r="A228" s="603"/>
      <c r="B228" s="605" t="s">
        <v>580</v>
      </c>
      <c r="C228" s="606"/>
      <c r="D228" s="606"/>
      <c r="E228" s="607"/>
      <c r="F228" s="335">
        <v>11030</v>
      </c>
      <c r="G228" s="335">
        <v>11715</v>
      </c>
      <c r="I228" s="335">
        <f t="shared" si="6"/>
        <v>685</v>
      </c>
      <c r="J228" s="336">
        <f t="shared" si="7"/>
        <v>6.2103354487760651E-2</v>
      </c>
    </row>
    <row r="229" spans="1:10" s="69" customFormat="1" ht="12.75" x14ac:dyDescent="0.2">
      <c r="A229" s="603"/>
      <c r="B229" s="602" t="s">
        <v>6</v>
      </c>
      <c r="C229" s="611">
        <v>1</v>
      </c>
      <c r="D229" s="323">
        <v>2</v>
      </c>
      <c r="E229" s="322" t="s">
        <v>581</v>
      </c>
      <c r="F229" s="176"/>
      <c r="G229" s="176">
        <v>509</v>
      </c>
      <c r="I229" s="176">
        <f t="shared" si="6"/>
        <v>509</v>
      </c>
      <c r="J229" s="177" t="e">
        <f t="shared" si="7"/>
        <v>#DIV/0!</v>
      </c>
    </row>
    <row r="230" spans="1:10" s="69" customFormat="1" ht="12.75" x14ac:dyDescent="0.2">
      <c r="A230" s="603"/>
      <c r="B230" s="603"/>
      <c r="C230" s="612"/>
      <c r="D230" s="324"/>
      <c r="E230" s="322" t="s">
        <v>208</v>
      </c>
      <c r="F230" s="176">
        <v>4</v>
      </c>
      <c r="G230" s="176"/>
      <c r="I230" s="176">
        <f t="shared" si="6"/>
        <v>-4</v>
      </c>
      <c r="J230" s="177">
        <f t="shared" si="7"/>
        <v>-1</v>
      </c>
    </row>
    <row r="231" spans="1:10" s="69" customFormat="1" ht="12.75" x14ac:dyDescent="0.2">
      <c r="A231" s="603"/>
      <c r="B231" s="603"/>
      <c r="C231" s="612"/>
      <c r="D231" s="324"/>
      <c r="E231" s="322" t="s">
        <v>583</v>
      </c>
      <c r="F231" s="176"/>
      <c r="G231" s="176">
        <v>34</v>
      </c>
      <c r="I231" s="176">
        <f t="shared" si="6"/>
        <v>34</v>
      </c>
      <c r="J231" s="177" t="e">
        <f t="shared" si="7"/>
        <v>#DIV/0!</v>
      </c>
    </row>
    <row r="232" spans="1:10" s="69" customFormat="1" ht="12.75" x14ac:dyDescent="0.2">
      <c r="A232" s="603"/>
      <c r="B232" s="603"/>
      <c r="C232" s="612"/>
      <c r="D232" s="324"/>
      <c r="E232" s="322" t="s">
        <v>28</v>
      </c>
      <c r="F232" s="176">
        <v>480</v>
      </c>
      <c r="G232" s="176">
        <v>458</v>
      </c>
      <c r="I232" s="176">
        <f t="shared" si="6"/>
        <v>-22</v>
      </c>
      <c r="J232" s="177">
        <f t="shared" si="7"/>
        <v>-4.583333333333333E-2</v>
      </c>
    </row>
    <row r="233" spans="1:10" s="69" customFormat="1" ht="12.75" x14ac:dyDescent="0.2">
      <c r="A233" s="603"/>
      <c r="B233" s="603"/>
      <c r="C233" s="612"/>
      <c r="D233" s="324"/>
      <c r="E233" s="322" t="s">
        <v>60</v>
      </c>
      <c r="F233" s="176">
        <v>799</v>
      </c>
      <c r="G233" s="176">
        <v>776</v>
      </c>
      <c r="I233" s="176">
        <f t="shared" si="6"/>
        <v>-23</v>
      </c>
      <c r="J233" s="177">
        <f t="shared" si="7"/>
        <v>-2.8785982478097622E-2</v>
      </c>
    </row>
    <row r="234" spans="1:10" s="69" customFormat="1" ht="12.75" x14ac:dyDescent="0.2">
      <c r="A234" s="603"/>
      <c r="B234" s="603"/>
      <c r="C234" s="612"/>
      <c r="D234" s="324"/>
      <c r="E234" s="322" t="s">
        <v>209</v>
      </c>
      <c r="F234" s="176">
        <v>8</v>
      </c>
      <c r="G234" s="176">
        <v>7</v>
      </c>
      <c r="I234" s="176">
        <f t="shared" si="6"/>
        <v>-1</v>
      </c>
      <c r="J234" s="177">
        <f t="shared" si="7"/>
        <v>-0.125</v>
      </c>
    </row>
    <row r="235" spans="1:10" s="69" customFormat="1" ht="12.75" x14ac:dyDescent="0.2">
      <c r="A235" s="603"/>
      <c r="B235" s="603"/>
      <c r="C235" s="612"/>
      <c r="D235" s="324"/>
      <c r="E235" s="322" t="s">
        <v>65</v>
      </c>
      <c r="F235" s="176">
        <v>46</v>
      </c>
      <c r="G235" s="176"/>
      <c r="I235" s="176">
        <f t="shared" si="6"/>
        <v>-46</v>
      </c>
      <c r="J235" s="177">
        <f t="shared" si="7"/>
        <v>-1</v>
      </c>
    </row>
    <row r="236" spans="1:10" s="69" customFormat="1" ht="12.75" x14ac:dyDescent="0.2">
      <c r="A236" s="603"/>
      <c r="B236" s="603"/>
      <c r="C236" s="612"/>
      <c r="D236" s="324"/>
      <c r="E236" s="322" t="s">
        <v>92</v>
      </c>
      <c r="F236" s="176">
        <v>688</v>
      </c>
      <c r="G236" s="176">
        <v>736</v>
      </c>
      <c r="I236" s="176">
        <f t="shared" si="6"/>
        <v>48</v>
      </c>
      <c r="J236" s="177">
        <f t="shared" si="7"/>
        <v>6.9767441860465115E-2</v>
      </c>
    </row>
    <row r="237" spans="1:10" s="69" customFormat="1" ht="12.75" x14ac:dyDescent="0.2">
      <c r="A237" s="603"/>
      <c r="B237" s="603"/>
      <c r="C237" s="612"/>
      <c r="D237" s="324"/>
      <c r="E237" s="322" t="s">
        <v>73</v>
      </c>
      <c r="F237" s="176">
        <v>504</v>
      </c>
      <c r="G237" s="176"/>
      <c r="I237" s="176">
        <f t="shared" si="6"/>
        <v>-504</v>
      </c>
      <c r="J237" s="177">
        <f t="shared" si="7"/>
        <v>-1</v>
      </c>
    </row>
    <row r="238" spans="1:10" s="69" customFormat="1" ht="12.75" x14ac:dyDescent="0.2">
      <c r="A238" s="603"/>
      <c r="B238" s="603"/>
      <c r="C238" s="612"/>
      <c r="D238" s="324"/>
      <c r="E238" s="322" t="s">
        <v>161</v>
      </c>
      <c r="F238" s="176">
        <v>2178</v>
      </c>
      <c r="G238" s="176">
        <v>2163</v>
      </c>
      <c r="I238" s="176">
        <f t="shared" si="6"/>
        <v>-15</v>
      </c>
      <c r="J238" s="177">
        <f t="shared" si="7"/>
        <v>-6.8870523415977963E-3</v>
      </c>
    </row>
    <row r="239" spans="1:10" s="69" customFormat="1" ht="12.75" x14ac:dyDescent="0.2">
      <c r="A239" s="603"/>
      <c r="B239" s="603"/>
      <c r="C239" s="612"/>
      <c r="D239" s="324"/>
      <c r="E239" s="322" t="s">
        <v>162</v>
      </c>
      <c r="F239" s="176">
        <v>57</v>
      </c>
      <c r="G239" s="176">
        <v>71</v>
      </c>
      <c r="I239" s="176">
        <f t="shared" si="6"/>
        <v>14</v>
      </c>
      <c r="J239" s="177">
        <f t="shared" si="7"/>
        <v>0.24561403508771928</v>
      </c>
    </row>
    <row r="240" spans="1:10" s="69" customFormat="1" ht="12.75" x14ac:dyDescent="0.2">
      <c r="A240" s="603"/>
      <c r="B240" s="603"/>
      <c r="C240" s="612"/>
      <c r="D240" s="324"/>
      <c r="E240" s="322" t="s">
        <v>210</v>
      </c>
      <c r="F240" s="176">
        <v>63</v>
      </c>
      <c r="G240" s="176">
        <v>54</v>
      </c>
      <c r="I240" s="176">
        <f t="shared" si="6"/>
        <v>-9</v>
      </c>
      <c r="J240" s="177">
        <f t="shared" si="7"/>
        <v>-0.14285714285714285</v>
      </c>
    </row>
    <row r="241" spans="1:10" s="69" customFormat="1" ht="12.75" x14ac:dyDescent="0.2">
      <c r="A241" s="603"/>
      <c r="B241" s="603"/>
      <c r="C241" s="612"/>
      <c r="D241" s="324"/>
      <c r="E241" s="322" t="s">
        <v>180</v>
      </c>
      <c r="F241" s="176">
        <v>215</v>
      </c>
      <c r="G241" s="176">
        <v>190</v>
      </c>
      <c r="I241" s="176">
        <f t="shared" si="6"/>
        <v>-25</v>
      </c>
      <c r="J241" s="177">
        <f t="shared" si="7"/>
        <v>-0.11627906976744186</v>
      </c>
    </row>
    <row r="242" spans="1:10" s="69" customFormat="1" ht="12.75" x14ac:dyDescent="0.2">
      <c r="A242" s="603"/>
      <c r="B242" s="603"/>
      <c r="C242" s="612"/>
      <c r="D242" s="324"/>
      <c r="E242" s="322" t="s">
        <v>69</v>
      </c>
      <c r="F242" s="176">
        <v>4</v>
      </c>
      <c r="G242" s="176">
        <v>2</v>
      </c>
      <c r="I242" s="176">
        <f t="shared" si="6"/>
        <v>-2</v>
      </c>
      <c r="J242" s="177">
        <f t="shared" si="7"/>
        <v>-0.5</v>
      </c>
    </row>
    <row r="243" spans="1:10" s="69" customFormat="1" ht="12.75" x14ac:dyDescent="0.2">
      <c r="A243" s="603"/>
      <c r="B243" s="603"/>
      <c r="C243" s="612"/>
      <c r="D243" s="324"/>
      <c r="E243" s="322" t="s">
        <v>78</v>
      </c>
      <c r="F243" s="176">
        <v>208</v>
      </c>
      <c r="G243" s="176">
        <v>210</v>
      </c>
      <c r="I243" s="176">
        <f t="shared" si="6"/>
        <v>2</v>
      </c>
      <c r="J243" s="177">
        <f t="shared" si="7"/>
        <v>9.6153846153846159E-3</v>
      </c>
    </row>
    <row r="244" spans="1:10" s="69" customFormat="1" ht="12.75" x14ac:dyDescent="0.2">
      <c r="A244" s="603"/>
      <c r="B244" s="603"/>
      <c r="C244" s="612"/>
      <c r="D244" s="324"/>
      <c r="E244" s="322" t="s">
        <v>16</v>
      </c>
      <c r="F244" s="176">
        <v>489</v>
      </c>
      <c r="G244" s="176">
        <v>507</v>
      </c>
      <c r="I244" s="176">
        <f t="shared" si="6"/>
        <v>18</v>
      </c>
      <c r="J244" s="177">
        <f t="shared" si="7"/>
        <v>3.6809815950920248E-2</v>
      </c>
    </row>
    <row r="245" spans="1:10" s="69" customFormat="1" ht="12.75" x14ac:dyDescent="0.2">
      <c r="A245" s="603"/>
      <c r="B245" s="603"/>
      <c r="C245" s="612"/>
      <c r="D245" s="324"/>
      <c r="E245" s="322" t="s">
        <v>61</v>
      </c>
      <c r="F245" s="176">
        <v>228</v>
      </c>
      <c r="G245" s="176">
        <v>228</v>
      </c>
      <c r="I245" s="176">
        <f t="shared" si="6"/>
        <v>0</v>
      </c>
      <c r="J245" s="177">
        <f t="shared" si="7"/>
        <v>0</v>
      </c>
    </row>
    <row r="246" spans="1:10" s="69" customFormat="1" ht="12.75" x14ac:dyDescent="0.2">
      <c r="A246" s="603"/>
      <c r="B246" s="603"/>
      <c r="C246" s="612"/>
      <c r="D246" s="324"/>
      <c r="E246" s="322" t="s">
        <v>43</v>
      </c>
      <c r="F246" s="176">
        <v>12</v>
      </c>
      <c r="G246" s="176">
        <v>16</v>
      </c>
      <c r="I246" s="176">
        <f t="shared" si="6"/>
        <v>4</v>
      </c>
      <c r="J246" s="177">
        <f t="shared" si="7"/>
        <v>0.33333333333333331</v>
      </c>
    </row>
    <row r="247" spans="1:10" s="69" customFormat="1" ht="25.5" x14ac:dyDescent="0.2">
      <c r="A247" s="603"/>
      <c r="B247" s="603"/>
      <c r="C247" s="612"/>
      <c r="D247" s="324"/>
      <c r="E247" s="322" t="s">
        <v>211</v>
      </c>
      <c r="F247" s="176">
        <v>120</v>
      </c>
      <c r="G247" s="176">
        <v>108</v>
      </c>
      <c r="I247" s="176">
        <f t="shared" ref="I247:I310" si="8">G247-F247</f>
        <v>-12</v>
      </c>
      <c r="J247" s="177">
        <f t="shared" ref="J247:J310" si="9">I247/F247</f>
        <v>-0.1</v>
      </c>
    </row>
    <row r="248" spans="1:10" s="69" customFormat="1" ht="25.5" x14ac:dyDescent="0.2">
      <c r="A248" s="603"/>
      <c r="B248" s="603"/>
      <c r="C248" s="612"/>
      <c r="D248" s="324"/>
      <c r="E248" s="322" t="s">
        <v>212</v>
      </c>
      <c r="F248" s="176"/>
      <c r="G248" s="176">
        <v>1</v>
      </c>
      <c r="I248" s="176">
        <f t="shared" si="8"/>
        <v>1</v>
      </c>
      <c r="J248" s="177" t="e">
        <f t="shared" si="9"/>
        <v>#DIV/0!</v>
      </c>
    </row>
    <row r="249" spans="1:10" s="69" customFormat="1" ht="12.75" x14ac:dyDescent="0.2">
      <c r="A249" s="603"/>
      <c r="B249" s="603"/>
      <c r="C249" s="612"/>
      <c r="D249" s="324"/>
      <c r="E249" s="322" t="s">
        <v>213</v>
      </c>
      <c r="F249" s="176">
        <v>7</v>
      </c>
      <c r="G249" s="176">
        <v>11</v>
      </c>
      <c r="I249" s="176">
        <f t="shared" si="8"/>
        <v>4</v>
      </c>
      <c r="J249" s="177">
        <f t="shared" si="9"/>
        <v>0.5714285714285714</v>
      </c>
    </row>
    <row r="250" spans="1:10" s="69" customFormat="1" ht="12.75" x14ac:dyDescent="0.2">
      <c r="A250" s="603"/>
      <c r="B250" s="603"/>
      <c r="C250" s="612"/>
      <c r="D250" s="324"/>
      <c r="E250" s="322" t="s">
        <v>215</v>
      </c>
      <c r="F250" s="176">
        <v>6191</v>
      </c>
      <c r="G250" s="176">
        <v>6646</v>
      </c>
      <c r="I250" s="176">
        <f t="shared" si="8"/>
        <v>455</v>
      </c>
      <c r="J250" s="177">
        <f t="shared" si="9"/>
        <v>7.3493781295428842E-2</v>
      </c>
    </row>
    <row r="251" spans="1:10" s="69" customFormat="1" ht="12.75" x14ac:dyDescent="0.2">
      <c r="A251" s="603"/>
      <c r="B251" s="603"/>
      <c r="C251" s="612"/>
      <c r="D251" s="324"/>
      <c r="E251" s="322" t="s">
        <v>89</v>
      </c>
      <c r="F251" s="176">
        <v>7</v>
      </c>
      <c r="G251" s="176"/>
      <c r="I251" s="176">
        <f t="shared" si="8"/>
        <v>-7</v>
      </c>
      <c r="J251" s="177">
        <f t="shared" si="9"/>
        <v>-1</v>
      </c>
    </row>
    <row r="252" spans="1:10" s="69" customFormat="1" ht="12.75" x14ac:dyDescent="0.2">
      <c r="A252" s="603"/>
      <c r="B252" s="603"/>
      <c r="C252" s="612"/>
      <c r="D252" s="324"/>
      <c r="E252" s="322" t="s">
        <v>216</v>
      </c>
      <c r="F252" s="176">
        <v>926</v>
      </c>
      <c r="G252" s="176">
        <v>888</v>
      </c>
      <c r="I252" s="176">
        <f t="shared" si="8"/>
        <v>-38</v>
      </c>
      <c r="J252" s="177">
        <f t="shared" si="9"/>
        <v>-4.1036717062634988E-2</v>
      </c>
    </row>
    <row r="253" spans="1:10" s="69" customFormat="1" ht="12.75" x14ac:dyDescent="0.2">
      <c r="A253" s="603"/>
      <c r="B253" s="603"/>
      <c r="C253" s="612"/>
      <c r="D253" s="324"/>
      <c r="E253" s="322" t="s">
        <v>217</v>
      </c>
      <c r="F253" s="176">
        <v>158</v>
      </c>
      <c r="G253" s="176">
        <v>150</v>
      </c>
      <c r="I253" s="176">
        <f t="shared" si="8"/>
        <v>-8</v>
      </c>
      <c r="J253" s="177">
        <f t="shared" si="9"/>
        <v>-5.0632911392405063E-2</v>
      </c>
    </row>
    <row r="254" spans="1:10" s="69" customFormat="1" ht="12.75" x14ac:dyDescent="0.2">
      <c r="A254" s="603"/>
      <c r="B254" s="603"/>
      <c r="C254" s="612"/>
      <c r="D254" s="324"/>
      <c r="E254" s="322" t="s">
        <v>218</v>
      </c>
      <c r="F254" s="176">
        <v>4</v>
      </c>
      <c r="G254" s="176">
        <v>11</v>
      </c>
      <c r="I254" s="176">
        <f t="shared" si="8"/>
        <v>7</v>
      </c>
      <c r="J254" s="177">
        <f t="shared" si="9"/>
        <v>1.75</v>
      </c>
    </row>
    <row r="255" spans="1:10" s="69" customFormat="1" ht="12.75" x14ac:dyDescent="0.2">
      <c r="A255" s="603"/>
      <c r="B255" s="603"/>
      <c r="C255" s="612"/>
      <c r="D255" s="324"/>
      <c r="E255" s="322" t="s">
        <v>22</v>
      </c>
      <c r="F255" s="176">
        <v>586</v>
      </c>
      <c r="G255" s="176">
        <v>583</v>
      </c>
      <c r="I255" s="176">
        <f t="shared" si="8"/>
        <v>-3</v>
      </c>
      <c r="J255" s="177">
        <f t="shared" si="9"/>
        <v>-5.1194539249146756E-3</v>
      </c>
    </row>
    <row r="256" spans="1:10" s="69" customFormat="1" ht="12.75" x14ac:dyDescent="0.2">
      <c r="A256" s="603"/>
      <c r="B256" s="603"/>
      <c r="C256" s="613"/>
      <c r="D256" s="324"/>
      <c r="E256" s="322" t="s">
        <v>95</v>
      </c>
      <c r="F256" s="176">
        <v>37</v>
      </c>
      <c r="G256" s="176">
        <v>42</v>
      </c>
      <c r="I256" s="176">
        <f t="shared" si="8"/>
        <v>5</v>
      </c>
      <c r="J256" s="177">
        <f t="shared" si="9"/>
        <v>0.13513513513513514</v>
      </c>
    </row>
    <row r="257" spans="1:10" s="69" customFormat="1" ht="12.75" x14ac:dyDescent="0.2">
      <c r="A257" s="603"/>
      <c r="B257" s="603"/>
      <c r="C257" s="611">
        <v>2</v>
      </c>
      <c r="D257" s="334">
        <v>2</v>
      </c>
      <c r="E257" s="322" t="s">
        <v>584</v>
      </c>
      <c r="F257" s="176"/>
      <c r="G257" s="176">
        <v>4</v>
      </c>
      <c r="I257" s="176">
        <f t="shared" si="8"/>
        <v>4</v>
      </c>
      <c r="J257" s="177" t="e">
        <f t="shared" si="9"/>
        <v>#DIV/0!</v>
      </c>
    </row>
    <row r="258" spans="1:10" s="69" customFormat="1" ht="12.75" x14ac:dyDescent="0.2">
      <c r="A258" s="603"/>
      <c r="B258" s="603"/>
      <c r="C258" s="612"/>
      <c r="D258" s="334"/>
      <c r="E258" s="322" t="s">
        <v>29</v>
      </c>
      <c r="F258" s="176">
        <v>418</v>
      </c>
      <c r="G258" s="176">
        <v>363</v>
      </c>
      <c r="I258" s="176">
        <f t="shared" si="8"/>
        <v>-55</v>
      </c>
      <c r="J258" s="177">
        <f t="shared" si="9"/>
        <v>-0.13157894736842105</v>
      </c>
    </row>
    <row r="259" spans="1:10" s="69" customFormat="1" ht="12.75" x14ac:dyDescent="0.2">
      <c r="A259" s="603"/>
      <c r="B259" s="603"/>
      <c r="C259" s="612"/>
      <c r="D259" s="334"/>
      <c r="E259" s="322" t="s">
        <v>74</v>
      </c>
      <c r="F259" s="176">
        <v>630</v>
      </c>
      <c r="G259" s="176">
        <v>647</v>
      </c>
      <c r="I259" s="176">
        <f t="shared" si="8"/>
        <v>17</v>
      </c>
      <c r="J259" s="177">
        <f t="shared" si="9"/>
        <v>2.6984126984126985E-2</v>
      </c>
    </row>
    <row r="260" spans="1:10" s="69" customFormat="1" ht="12.75" x14ac:dyDescent="0.2">
      <c r="A260" s="603"/>
      <c r="B260" s="603"/>
      <c r="C260" s="612"/>
      <c r="D260" s="334"/>
      <c r="E260" s="322" t="s">
        <v>219</v>
      </c>
      <c r="F260" s="176">
        <v>6</v>
      </c>
      <c r="G260" s="176">
        <v>5</v>
      </c>
      <c r="I260" s="176">
        <f t="shared" si="8"/>
        <v>-1</v>
      </c>
      <c r="J260" s="177">
        <f t="shared" si="9"/>
        <v>-0.16666666666666666</v>
      </c>
    </row>
    <row r="261" spans="1:10" s="69" customFormat="1" ht="12.75" x14ac:dyDescent="0.2">
      <c r="A261" s="603"/>
      <c r="B261" s="603"/>
      <c r="C261" s="612"/>
      <c r="D261" s="334"/>
      <c r="E261" s="322" t="s">
        <v>80</v>
      </c>
      <c r="F261" s="176">
        <v>37</v>
      </c>
      <c r="G261" s="176">
        <v>40</v>
      </c>
      <c r="I261" s="176">
        <f t="shared" si="8"/>
        <v>3</v>
      </c>
      <c r="J261" s="177">
        <f t="shared" si="9"/>
        <v>8.1081081081081086E-2</v>
      </c>
    </row>
    <row r="262" spans="1:10" s="69" customFormat="1" ht="12.75" x14ac:dyDescent="0.2">
      <c r="A262" s="603"/>
      <c r="B262" s="603"/>
      <c r="C262" s="612"/>
      <c r="D262" s="334"/>
      <c r="E262" s="322" t="s">
        <v>112</v>
      </c>
      <c r="F262" s="176">
        <v>588</v>
      </c>
      <c r="G262" s="176">
        <v>579</v>
      </c>
      <c r="I262" s="176">
        <f t="shared" si="8"/>
        <v>-9</v>
      </c>
      <c r="J262" s="177">
        <f t="shared" si="9"/>
        <v>-1.5306122448979591E-2</v>
      </c>
    </row>
    <row r="263" spans="1:10" s="69" customFormat="1" ht="12.75" x14ac:dyDescent="0.2">
      <c r="A263" s="603"/>
      <c r="B263" s="603"/>
      <c r="C263" s="612"/>
      <c r="D263" s="334"/>
      <c r="E263" s="322" t="s">
        <v>90</v>
      </c>
      <c r="F263" s="176">
        <v>450</v>
      </c>
      <c r="G263" s="176">
        <v>466</v>
      </c>
      <c r="I263" s="176">
        <f t="shared" si="8"/>
        <v>16</v>
      </c>
      <c r="J263" s="177">
        <f t="shared" si="9"/>
        <v>3.5555555555555556E-2</v>
      </c>
    </row>
    <row r="264" spans="1:10" s="69" customFormat="1" ht="12.75" x14ac:dyDescent="0.2">
      <c r="A264" s="603"/>
      <c r="B264" s="603"/>
      <c r="C264" s="612"/>
      <c r="D264" s="334"/>
      <c r="E264" s="322" t="s">
        <v>163</v>
      </c>
      <c r="F264" s="176">
        <v>1828</v>
      </c>
      <c r="G264" s="176">
        <v>1865</v>
      </c>
      <c r="I264" s="176">
        <f t="shared" si="8"/>
        <v>37</v>
      </c>
      <c r="J264" s="177">
        <f t="shared" si="9"/>
        <v>2.024070021881838E-2</v>
      </c>
    </row>
    <row r="265" spans="1:10" s="69" customFormat="1" ht="12.75" x14ac:dyDescent="0.2">
      <c r="A265" s="603"/>
      <c r="B265" s="603"/>
      <c r="C265" s="612"/>
      <c r="D265" s="334"/>
      <c r="E265" s="322" t="s">
        <v>164</v>
      </c>
      <c r="F265" s="176">
        <v>53</v>
      </c>
      <c r="G265" s="176">
        <v>46</v>
      </c>
      <c r="I265" s="176">
        <f t="shared" si="8"/>
        <v>-7</v>
      </c>
      <c r="J265" s="177">
        <f t="shared" si="9"/>
        <v>-0.13207547169811321</v>
      </c>
    </row>
    <row r="266" spans="1:10" s="69" customFormat="1" ht="12.75" x14ac:dyDescent="0.2">
      <c r="A266" s="603"/>
      <c r="B266" s="603"/>
      <c r="C266" s="612"/>
      <c r="D266" s="334"/>
      <c r="E266" s="322" t="s">
        <v>585</v>
      </c>
      <c r="F266" s="176"/>
      <c r="G266" s="176">
        <v>60</v>
      </c>
      <c r="I266" s="176">
        <f t="shared" si="8"/>
        <v>60</v>
      </c>
      <c r="J266" s="177" t="e">
        <f t="shared" si="9"/>
        <v>#DIV/0!</v>
      </c>
    </row>
    <row r="267" spans="1:10" s="69" customFormat="1" ht="12.75" x14ac:dyDescent="0.2">
      <c r="A267" s="603"/>
      <c r="B267" s="603"/>
      <c r="C267" s="612"/>
      <c r="D267" s="334"/>
      <c r="E267" s="322" t="s">
        <v>220</v>
      </c>
      <c r="F267" s="176">
        <v>222</v>
      </c>
      <c r="G267" s="176">
        <v>185</v>
      </c>
      <c r="I267" s="176">
        <f t="shared" si="8"/>
        <v>-37</v>
      </c>
      <c r="J267" s="177">
        <f t="shared" si="9"/>
        <v>-0.16666666666666666</v>
      </c>
    </row>
    <row r="268" spans="1:10" s="69" customFormat="1" ht="12.75" x14ac:dyDescent="0.2">
      <c r="A268" s="603"/>
      <c r="B268" s="603"/>
      <c r="C268" s="612"/>
      <c r="D268" s="334"/>
      <c r="E268" s="322" t="s">
        <v>93</v>
      </c>
      <c r="F268" s="176">
        <v>185</v>
      </c>
      <c r="G268" s="176">
        <v>162</v>
      </c>
      <c r="I268" s="176">
        <f t="shared" si="8"/>
        <v>-23</v>
      </c>
      <c r="J268" s="177">
        <f t="shared" si="9"/>
        <v>-0.12432432432432433</v>
      </c>
    </row>
    <row r="269" spans="1:10" s="69" customFormat="1" ht="12.75" x14ac:dyDescent="0.2">
      <c r="A269" s="603"/>
      <c r="B269" s="603"/>
      <c r="C269" s="612"/>
      <c r="D269" s="334"/>
      <c r="E269" s="322" t="s">
        <v>18</v>
      </c>
      <c r="F269" s="176">
        <v>450</v>
      </c>
      <c r="G269" s="176">
        <v>445</v>
      </c>
      <c r="I269" s="176">
        <f t="shared" si="8"/>
        <v>-5</v>
      </c>
      <c r="J269" s="177">
        <f t="shared" si="9"/>
        <v>-1.1111111111111112E-2</v>
      </c>
    </row>
    <row r="270" spans="1:10" s="69" customFormat="1" ht="12.75" x14ac:dyDescent="0.2">
      <c r="A270" s="603"/>
      <c r="B270" s="603"/>
      <c r="C270" s="612"/>
      <c r="D270" s="334"/>
      <c r="E270" s="322" t="s">
        <v>75</v>
      </c>
      <c r="F270" s="176">
        <v>209</v>
      </c>
      <c r="G270" s="176">
        <v>210</v>
      </c>
      <c r="I270" s="176">
        <f t="shared" si="8"/>
        <v>1</v>
      </c>
      <c r="J270" s="177">
        <f t="shared" si="9"/>
        <v>4.7846889952153108E-3</v>
      </c>
    </row>
    <row r="271" spans="1:10" s="69" customFormat="1" ht="12.75" x14ac:dyDescent="0.2">
      <c r="A271" s="603"/>
      <c r="B271" s="603"/>
      <c r="C271" s="612"/>
      <c r="D271" s="334"/>
      <c r="E271" s="322" t="s">
        <v>44</v>
      </c>
      <c r="F271" s="176">
        <v>16</v>
      </c>
      <c r="G271" s="176">
        <v>11</v>
      </c>
      <c r="I271" s="176">
        <f t="shared" si="8"/>
        <v>-5</v>
      </c>
      <c r="J271" s="177">
        <f t="shared" si="9"/>
        <v>-0.3125</v>
      </c>
    </row>
    <row r="272" spans="1:10" s="69" customFormat="1" ht="25.5" x14ac:dyDescent="0.2">
      <c r="A272" s="603"/>
      <c r="B272" s="603"/>
      <c r="C272" s="612"/>
      <c r="D272" s="334"/>
      <c r="E272" s="322" t="s">
        <v>221</v>
      </c>
      <c r="F272" s="176">
        <v>80</v>
      </c>
      <c r="G272" s="176">
        <v>83</v>
      </c>
      <c r="I272" s="176">
        <f t="shared" si="8"/>
        <v>3</v>
      </c>
      <c r="J272" s="177">
        <f t="shared" si="9"/>
        <v>3.7499999999999999E-2</v>
      </c>
    </row>
    <row r="273" spans="1:10" s="69" customFormat="1" ht="25.5" x14ac:dyDescent="0.2">
      <c r="A273" s="603"/>
      <c r="B273" s="603"/>
      <c r="C273" s="612"/>
      <c r="D273" s="334"/>
      <c r="E273" s="322" t="s">
        <v>222</v>
      </c>
      <c r="F273" s="176"/>
      <c r="G273" s="176">
        <v>3</v>
      </c>
      <c r="I273" s="176">
        <f t="shared" si="8"/>
        <v>3</v>
      </c>
      <c r="J273" s="177" t="e">
        <f t="shared" si="9"/>
        <v>#DIV/0!</v>
      </c>
    </row>
    <row r="274" spans="1:10" s="69" customFormat="1" ht="12.75" x14ac:dyDescent="0.2">
      <c r="A274" s="603"/>
      <c r="B274" s="603"/>
      <c r="C274" s="612"/>
      <c r="D274" s="334"/>
      <c r="E274" s="322" t="s">
        <v>223</v>
      </c>
      <c r="F274" s="176">
        <v>6</v>
      </c>
      <c r="G274" s="176">
        <v>6</v>
      </c>
      <c r="I274" s="176">
        <f t="shared" si="8"/>
        <v>0</v>
      </c>
      <c r="J274" s="177">
        <f t="shared" si="9"/>
        <v>0</v>
      </c>
    </row>
    <row r="275" spans="1:10" s="69" customFormat="1" ht="12.75" x14ac:dyDescent="0.2">
      <c r="A275" s="603"/>
      <c r="B275" s="603"/>
      <c r="C275" s="612"/>
      <c r="D275" s="334"/>
      <c r="E275" s="322" t="s">
        <v>24</v>
      </c>
      <c r="F275" s="176">
        <v>72</v>
      </c>
      <c r="G275" s="176"/>
      <c r="I275" s="176">
        <f t="shared" si="8"/>
        <v>-72</v>
      </c>
      <c r="J275" s="177">
        <f t="shared" si="9"/>
        <v>-1</v>
      </c>
    </row>
    <row r="276" spans="1:10" s="69" customFormat="1" ht="12.75" x14ac:dyDescent="0.2">
      <c r="A276" s="603"/>
      <c r="B276" s="603"/>
      <c r="C276" s="612"/>
      <c r="D276" s="334"/>
      <c r="E276" s="322" t="s">
        <v>586</v>
      </c>
      <c r="F276" s="176"/>
      <c r="G276" s="176">
        <v>5217</v>
      </c>
      <c r="I276" s="176">
        <f t="shared" si="8"/>
        <v>5217</v>
      </c>
      <c r="J276" s="177" t="e">
        <f t="shared" si="9"/>
        <v>#DIV/0!</v>
      </c>
    </row>
    <row r="277" spans="1:10" s="69" customFormat="1" ht="12.75" x14ac:dyDescent="0.2">
      <c r="A277" s="603"/>
      <c r="B277" s="603"/>
      <c r="C277" s="612"/>
      <c r="D277" s="334"/>
      <c r="E277" s="322" t="s">
        <v>113</v>
      </c>
      <c r="F277" s="176">
        <v>5345</v>
      </c>
      <c r="G277" s="176">
        <v>1</v>
      </c>
      <c r="I277" s="176">
        <f t="shared" si="8"/>
        <v>-5344</v>
      </c>
      <c r="J277" s="177">
        <f t="shared" si="9"/>
        <v>-0.99981290926099153</v>
      </c>
    </row>
    <row r="278" spans="1:10" s="69" customFormat="1" ht="12.75" x14ac:dyDescent="0.2">
      <c r="A278" s="603"/>
      <c r="B278" s="603"/>
      <c r="C278" s="612"/>
      <c r="D278" s="334"/>
      <c r="E278" s="322" t="s">
        <v>225</v>
      </c>
      <c r="F278" s="176">
        <v>719</v>
      </c>
      <c r="G278" s="176">
        <v>706</v>
      </c>
      <c r="I278" s="176">
        <f t="shared" si="8"/>
        <v>-13</v>
      </c>
      <c r="J278" s="177">
        <f t="shared" si="9"/>
        <v>-1.8080667593880391E-2</v>
      </c>
    </row>
    <row r="279" spans="1:10" s="69" customFormat="1" ht="12.75" x14ac:dyDescent="0.2">
      <c r="A279" s="603"/>
      <c r="B279" s="603"/>
      <c r="C279" s="612"/>
      <c r="D279" s="334"/>
      <c r="E279" s="322" t="s">
        <v>226</v>
      </c>
      <c r="F279" s="176">
        <v>120</v>
      </c>
      <c r="G279" s="176">
        <v>131</v>
      </c>
      <c r="I279" s="176">
        <f t="shared" si="8"/>
        <v>11</v>
      </c>
      <c r="J279" s="177">
        <f t="shared" si="9"/>
        <v>9.166666666666666E-2</v>
      </c>
    </row>
    <row r="280" spans="1:10" s="69" customFormat="1" ht="12.75" x14ac:dyDescent="0.2">
      <c r="A280" s="603"/>
      <c r="B280" s="603"/>
      <c r="C280" s="612"/>
      <c r="D280" s="334"/>
      <c r="E280" s="322" t="s">
        <v>587</v>
      </c>
      <c r="F280" s="176"/>
      <c r="G280" s="176">
        <v>1</v>
      </c>
      <c r="I280" s="176">
        <f t="shared" si="8"/>
        <v>1</v>
      </c>
      <c r="J280" s="177" t="e">
        <f t="shared" si="9"/>
        <v>#DIV/0!</v>
      </c>
    </row>
    <row r="281" spans="1:10" s="69" customFormat="1" ht="12.75" x14ac:dyDescent="0.2">
      <c r="A281" s="603"/>
      <c r="B281" s="603"/>
      <c r="C281" s="612"/>
      <c r="D281" s="334"/>
      <c r="E281" s="322" t="s">
        <v>25</v>
      </c>
      <c r="F281" s="176">
        <v>583</v>
      </c>
      <c r="G281" s="176">
        <v>522</v>
      </c>
      <c r="I281" s="176">
        <f t="shared" si="8"/>
        <v>-61</v>
      </c>
      <c r="J281" s="177">
        <f t="shared" si="9"/>
        <v>-0.10463121783876501</v>
      </c>
    </row>
    <row r="282" spans="1:10" s="69" customFormat="1" ht="12.75" x14ac:dyDescent="0.2">
      <c r="A282" s="603"/>
      <c r="B282" s="604"/>
      <c r="C282" s="613"/>
      <c r="D282" s="334"/>
      <c r="E282" s="322" t="s">
        <v>114</v>
      </c>
      <c r="F282" s="176">
        <v>29</v>
      </c>
      <c r="G282" s="176">
        <v>35</v>
      </c>
      <c r="I282" s="176">
        <f t="shared" si="8"/>
        <v>6</v>
      </c>
      <c r="J282" s="177">
        <f t="shared" si="9"/>
        <v>0.20689655172413793</v>
      </c>
    </row>
    <row r="283" spans="1:10" s="69" customFormat="1" ht="12.75" x14ac:dyDescent="0.2">
      <c r="A283" s="604"/>
      <c r="B283" s="605" t="s">
        <v>588</v>
      </c>
      <c r="C283" s="606"/>
      <c r="D283" s="606"/>
      <c r="E283" s="607"/>
      <c r="F283" s="335">
        <v>26065</v>
      </c>
      <c r="G283" s="335">
        <v>26194</v>
      </c>
      <c r="I283" s="335">
        <f t="shared" si="8"/>
        <v>129</v>
      </c>
      <c r="J283" s="336">
        <f t="shared" si="9"/>
        <v>4.9491655476692886E-3</v>
      </c>
    </row>
    <row r="284" spans="1:10" s="69" customFormat="1" ht="12.75" x14ac:dyDescent="0.2">
      <c r="A284" s="608" t="s">
        <v>118</v>
      </c>
      <c r="B284" s="609"/>
      <c r="C284" s="609"/>
      <c r="D284" s="609"/>
      <c r="E284" s="610"/>
      <c r="F284" s="337">
        <v>53267</v>
      </c>
      <c r="G284" s="337">
        <v>54314</v>
      </c>
      <c r="I284" s="337">
        <f t="shared" si="8"/>
        <v>1047</v>
      </c>
      <c r="J284" s="338">
        <f t="shared" si="9"/>
        <v>1.9655696772861248E-2</v>
      </c>
    </row>
    <row r="285" spans="1:10" s="69" customFormat="1" ht="12.75" x14ac:dyDescent="0.2">
      <c r="A285" s="602" t="s">
        <v>40</v>
      </c>
      <c r="B285" s="602" t="s">
        <v>589</v>
      </c>
      <c r="C285" s="611">
        <v>1</v>
      </c>
      <c r="D285" s="323">
        <v>2</v>
      </c>
      <c r="E285" s="322" t="s">
        <v>591</v>
      </c>
      <c r="F285" s="176"/>
      <c r="G285" s="176">
        <v>12</v>
      </c>
      <c r="I285" s="176">
        <f t="shared" si="8"/>
        <v>12</v>
      </c>
      <c r="J285" s="177" t="e">
        <f t="shared" si="9"/>
        <v>#DIV/0!</v>
      </c>
    </row>
    <row r="286" spans="1:10" s="69" customFormat="1" ht="12.75" x14ac:dyDescent="0.2">
      <c r="A286" s="603"/>
      <c r="B286" s="603"/>
      <c r="C286" s="613"/>
      <c r="D286" s="324"/>
      <c r="E286" s="322" t="s">
        <v>183</v>
      </c>
      <c r="F286" s="176">
        <v>4</v>
      </c>
      <c r="G286" s="176"/>
      <c r="I286" s="176">
        <f t="shared" si="8"/>
        <v>-4</v>
      </c>
      <c r="J286" s="177">
        <f t="shared" si="9"/>
        <v>-1</v>
      </c>
    </row>
    <row r="287" spans="1:10" s="69" customFormat="1" ht="12.75" x14ac:dyDescent="0.2">
      <c r="A287" s="603"/>
      <c r="B287" s="604"/>
      <c r="C287" s="322">
        <v>2</v>
      </c>
      <c r="D287" s="334">
        <v>2</v>
      </c>
      <c r="E287" s="322" t="s">
        <v>233</v>
      </c>
      <c r="F287" s="176">
        <v>6</v>
      </c>
      <c r="G287" s="176"/>
      <c r="I287" s="176">
        <f t="shared" si="8"/>
        <v>-6</v>
      </c>
      <c r="J287" s="177">
        <f t="shared" si="9"/>
        <v>-1</v>
      </c>
    </row>
    <row r="288" spans="1:10" s="69" customFormat="1" ht="12.75" x14ac:dyDescent="0.2">
      <c r="A288" s="603"/>
      <c r="B288" s="605" t="s">
        <v>593</v>
      </c>
      <c r="C288" s="606"/>
      <c r="D288" s="606"/>
      <c r="E288" s="607"/>
      <c r="F288" s="335">
        <v>10</v>
      </c>
      <c r="G288" s="335">
        <v>12</v>
      </c>
      <c r="I288" s="335">
        <f t="shared" si="8"/>
        <v>2</v>
      </c>
      <c r="J288" s="336">
        <f t="shared" si="9"/>
        <v>0.2</v>
      </c>
    </row>
    <row r="289" spans="1:10" s="69" customFormat="1" ht="12.75" x14ac:dyDescent="0.2">
      <c r="A289" s="603"/>
      <c r="B289" s="602" t="s">
        <v>264</v>
      </c>
      <c r="C289" s="611">
        <v>1</v>
      </c>
      <c r="D289" s="602">
        <v>1</v>
      </c>
      <c r="E289" s="322" t="s">
        <v>85</v>
      </c>
      <c r="F289" s="176">
        <v>12</v>
      </c>
      <c r="G289" s="176">
        <v>3</v>
      </c>
      <c r="I289" s="176">
        <f t="shared" si="8"/>
        <v>-9</v>
      </c>
      <c r="J289" s="177">
        <f t="shared" si="9"/>
        <v>-0.75</v>
      </c>
    </row>
    <row r="290" spans="1:10" s="69" customFormat="1" ht="12.75" x14ac:dyDescent="0.2">
      <c r="A290" s="603"/>
      <c r="B290" s="603"/>
      <c r="C290" s="612"/>
      <c r="D290" s="603"/>
      <c r="E290" s="322" t="s">
        <v>94</v>
      </c>
      <c r="F290" s="176">
        <v>22</v>
      </c>
      <c r="G290" s="176">
        <v>14</v>
      </c>
      <c r="I290" s="176">
        <f t="shared" si="8"/>
        <v>-8</v>
      </c>
      <c r="J290" s="177">
        <f t="shared" si="9"/>
        <v>-0.36363636363636365</v>
      </c>
    </row>
    <row r="291" spans="1:10" s="69" customFormat="1" ht="12.75" x14ac:dyDescent="0.2">
      <c r="A291" s="603"/>
      <c r="B291" s="603"/>
      <c r="C291" s="612"/>
      <c r="D291" s="604"/>
      <c r="E291" s="322" t="s">
        <v>594</v>
      </c>
      <c r="F291" s="176"/>
      <c r="G291" s="176">
        <v>12</v>
      </c>
      <c r="I291" s="176">
        <f t="shared" si="8"/>
        <v>12</v>
      </c>
      <c r="J291" s="177" t="e">
        <f t="shared" si="9"/>
        <v>#DIV/0!</v>
      </c>
    </row>
    <row r="292" spans="1:10" s="69" customFormat="1" ht="12.75" x14ac:dyDescent="0.2">
      <c r="A292" s="603"/>
      <c r="B292" s="603"/>
      <c r="C292" s="612"/>
      <c r="D292" s="323">
        <v>2</v>
      </c>
      <c r="E292" s="322" t="s">
        <v>234</v>
      </c>
      <c r="F292" s="176">
        <v>127</v>
      </c>
      <c r="G292" s="176">
        <v>106</v>
      </c>
      <c r="I292" s="176">
        <f t="shared" si="8"/>
        <v>-21</v>
      </c>
      <c r="J292" s="177">
        <f t="shared" si="9"/>
        <v>-0.16535433070866143</v>
      </c>
    </row>
    <row r="293" spans="1:10" s="69" customFormat="1" ht="12.75" x14ac:dyDescent="0.2">
      <c r="A293" s="603"/>
      <c r="B293" s="603"/>
      <c r="C293" s="612"/>
      <c r="D293" s="324"/>
      <c r="E293" s="322" t="s">
        <v>235</v>
      </c>
      <c r="F293" s="176">
        <v>146</v>
      </c>
      <c r="G293" s="176">
        <v>169</v>
      </c>
      <c r="I293" s="176">
        <f t="shared" si="8"/>
        <v>23</v>
      </c>
      <c r="J293" s="177">
        <f t="shared" si="9"/>
        <v>0.15753424657534246</v>
      </c>
    </row>
    <row r="294" spans="1:10" s="69" customFormat="1" ht="12.75" x14ac:dyDescent="0.2">
      <c r="A294" s="603"/>
      <c r="B294" s="603"/>
      <c r="C294" s="612"/>
      <c r="D294" s="324"/>
      <c r="E294" s="322" t="s">
        <v>236</v>
      </c>
      <c r="F294" s="176">
        <v>43</v>
      </c>
      <c r="G294" s="176">
        <v>54</v>
      </c>
      <c r="I294" s="176">
        <f t="shared" si="8"/>
        <v>11</v>
      </c>
      <c r="J294" s="177">
        <f t="shared" si="9"/>
        <v>0.2558139534883721</v>
      </c>
    </row>
    <row r="295" spans="1:10" s="69" customFormat="1" ht="12.75" x14ac:dyDescent="0.2">
      <c r="A295" s="603"/>
      <c r="B295" s="603"/>
      <c r="C295" s="612"/>
      <c r="D295" s="324"/>
      <c r="E295" s="322" t="s">
        <v>238</v>
      </c>
      <c r="F295" s="176">
        <v>88</v>
      </c>
      <c r="G295" s="176">
        <v>95</v>
      </c>
      <c r="I295" s="176">
        <f t="shared" si="8"/>
        <v>7</v>
      </c>
      <c r="J295" s="177">
        <f t="shared" si="9"/>
        <v>7.9545454545454544E-2</v>
      </c>
    </row>
    <row r="296" spans="1:10" s="69" customFormat="1" ht="12.75" x14ac:dyDescent="0.2">
      <c r="A296" s="603"/>
      <c r="B296" s="603"/>
      <c r="C296" s="612"/>
      <c r="D296" s="324"/>
      <c r="E296" s="322" t="s">
        <v>19</v>
      </c>
      <c r="F296" s="176">
        <v>614</v>
      </c>
      <c r="G296" s="176">
        <v>620</v>
      </c>
      <c r="I296" s="176">
        <f t="shared" si="8"/>
        <v>6</v>
      </c>
      <c r="J296" s="177">
        <f t="shared" si="9"/>
        <v>9.7719869706840382E-3</v>
      </c>
    </row>
    <row r="297" spans="1:10" s="69" customFormat="1" ht="12.75" x14ac:dyDescent="0.2">
      <c r="A297" s="603"/>
      <c r="B297" s="603"/>
      <c r="C297" s="612"/>
      <c r="D297" s="324"/>
      <c r="E297" s="322" t="s">
        <v>30</v>
      </c>
      <c r="F297" s="176">
        <v>166</v>
      </c>
      <c r="G297" s="176">
        <v>128</v>
      </c>
      <c r="I297" s="176">
        <f t="shared" si="8"/>
        <v>-38</v>
      </c>
      <c r="J297" s="177">
        <f t="shared" si="9"/>
        <v>-0.2289156626506024</v>
      </c>
    </row>
    <row r="298" spans="1:10" s="69" customFormat="1" ht="12.75" x14ac:dyDescent="0.2">
      <c r="A298" s="603"/>
      <c r="B298" s="603"/>
      <c r="C298" s="612"/>
      <c r="D298" s="324"/>
      <c r="E298" s="322" t="s">
        <v>50</v>
      </c>
      <c r="F298" s="176">
        <v>51</v>
      </c>
      <c r="G298" s="176">
        <v>60</v>
      </c>
      <c r="I298" s="176">
        <f t="shared" si="8"/>
        <v>9</v>
      </c>
      <c r="J298" s="177">
        <f t="shared" si="9"/>
        <v>0.17647058823529413</v>
      </c>
    </row>
    <row r="299" spans="1:10" s="69" customFormat="1" ht="12.75" x14ac:dyDescent="0.2">
      <c r="A299" s="603"/>
      <c r="B299" s="603"/>
      <c r="C299" s="612"/>
      <c r="D299" s="324"/>
      <c r="E299" s="322" t="s">
        <v>86</v>
      </c>
      <c r="F299" s="176">
        <v>200</v>
      </c>
      <c r="G299" s="176">
        <v>188</v>
      </c>
      <c r="I299" s="176">
        <f t="shared" si="8"/>
        <v>-12</v>
      </c>
      <c r="J299" s="177">
        <f t="shared" si="9"/>
        <v>-0.06</v>
      </c>
    </row>
    <row r="300" spans="1:10" s="69" customFormat="1" ht="12.75" x14ac:dyDescent="0.2">
      <c r="A300" s="603"/>
      <c r="B300" s="603"/>
      <c r="C300" s="612"/>
      <c r="D300" s="324"/>
      <c r="E300" s="322" t="s">
        <v>70</v>
      </c>
      <c r="F300" s="176">
        <v>69</v>
      </c>
      <c r="G300" s="176">
        <v>60</v>
      </c>
      <c r="I300" s="176">
        <f t="shared" si="8"/>
        <v>-9</v>
      </c>
      <c r="J300" s="177">
        <f t="shared" si="9"/>
        <v>-0.13043478260869565</v>
      </c>
    </row>
    <row r="301" spans="1:10" s="69" customFormat="1" ht="12.75" x14ac:dyDescent="0.2">
      <c r="A301" s="603"/>
      <c r="B301" s="603"/>
      <c r="C301" s="612"/>
      <c r="D301" s="324"/>
      <c r="E301" s="322" t="s">
        <v>38</v>
      </c>
      <c r="F301" s="176">
        <v>39</v>
      </c>
      <c r="G301" s="176">
        <v>54</v>
      </c>
      <c r="I301" s="176">
        <f t="shared" si="8"/>
        <v>15</v>
      </c>
      <c r="J301" s="177">
        <f t="shared" si="9"/>
        <v>0.38461538461538464</v>
      </c>
    </row>
    <row r="302" spans="1:10" s="69" customFormat="1" ht="12.75" x14ac:dyDescent="0.2">
      <c r="A302" s="603"/>
      <c r="B302" s="603"/>
      <c r="C302" s="612"/>
      <c r="D302" s="324"/>
      <c r="E302" s="322" t="s">
        <v>36</v>
      </c>
      <c r="F302" s="176">
        <v>152</v>
      </c>
      <c r="G302" s="176">
        <v>131</v>
      </c>
      <c r="I302" s="176">
        <f t="shared" si="8"/>
        <v>-21</v>
      </c>
      <c r="J302" s="177">
        <f t="shared" si="9"/>
        <v>-0.13815789473684212</v>
      </c>
    </row>
    <row r="303" spans="1:10" s="69" customFormat="1" ht="12.75" x14ac:dyDescent="0.2">
      <c r="A303" s="603"/>
      <c r="B303" s="603"/>
      <c r="C303" s="612"/>
      <c r="D303" s="324"/>
      <c r="E303" s="322" t="s">
        <v>71</v>
      </c>
      <c r="F303" s="176">
        <v>539</v>
      </c>
      <c r="G303" s="176">
        <v>504</v>
      </c>
      <c r="I303" s="176">
        <f t="shared" si="8"/>
        <v>-35</v>
      </c>
      <c r="J303" s="177">
        <f t="shared" si="9"/>
        <v>-6.4935064935064929E-2</v>
      </c>
    </row>
    <row r="304" spans="1:10" s="69" customFormat="1" ht="12.75" x14ac:dyDescent="0.2">
      <c r="A304" s="603"/>
      <c r="B304" s="603"/>
      <c r="C304" s="612"/>
      <c r="D304" s="324"/>
      <c r="E304" s="322" t="s">
        <v>32</v>
      </c>
      <c r="F304" s="176">
        <v>248</v>
      </c>
      <c r="G304" s="176">
        <v>298</v>
      </c>
      <c r="I304" s="176">
        <f t="shared" si="8"/>
        <v>50</v>
      </c>
      <c r="J304" s="177">
        <f t="shared" si="9"/>
        <v>0.20161290322580644</v>
      </c>
    </row>
    <row r="305" spans="1:10" s="69" customFormat="1" ht="12.75" x14ac:dyDescent="0.2">
      <c r="A305" s="603"/>
      <c r="B305" s="603"/>
      <c r="C305" s="612"/>
      <c r="D305" s="324"/>
      <c r="E305" s="322" t="s">
        <v>239</v>
      </c>
      <c r="F305" s="176">
        <v>113</v>
      </c>
      <c r="G305" s="176">
        <v>77</v>
      </c>
      <c r="I305" s="176">
        <f t="shared" si="8"/>
        <v>-36</v>
      </c>
      <c r="J305" s="177">
        <f t="shared" si="9"/>
        <v>-0.31858407079646017</v>
      </c>
    </row>
    <row r="306" spans="1:10" s="69" customFormat="1" ht="12.75" x14ac:dyDescent="0.2">
      <c r="A306" s="603"/>
      <c r="B306" s="603"/>
      <c r="C306" s="612"/>
      <c r="D306" s="324"/>
      <c r="E306" s="322" t="s">
        <v>240</v>
      </c>
      <c r="F306" s="176">
        <v>19</v>
      </c>
      <c r="G306" s="176">
        <v>14</v>
      </c>
      <c r="I306" s="176">
        <f t="shared" si="8"/>
        <v>-5</v>
      </c>
      <c r="J306" s="177">
        <f t="shared" si="9"/>
        <v>-0.26315789473684209</v>
      </c>
    </row>
    <row r="307" spans="1:10" s="69" customFormat="1" ht="12.75" x14ac:dyDescent="0.2">
      <c r="A307" s="603"/>
      <c r="B307" s="603"/>
      <c r="C307" s="612"/>
      <c r="D307" s="324"/>
      <c r="E307" s="322" t="s">
        <v>241</v>
      </c>
      <c r="F307" s="176">
        <v>9</v>
      </c>
      <c r="G307" s="176">
        <v>5</v>
      </c>
      <c r="I307" s="176">
        <f t="shared" si="8"/>
        <v>-4</v>
      </c>
      <c r="J307" s="177">
        <f t="shared" si="9"/>
        <v>-0.44444444444444442</v>
      </c>
    </row>
    <row r="308" spans="1:10" s="69" customFormat="1" ht="12.75" x14ac:dyDescent="0.2">
      <c r="A308" s="603"/>
      <c r="B308" s="603"/>
      <c r="C308" s="612"/>
      <c r="D308" s="324"/>
      <c r="E308" s="322" t="s">
        <v>242</v>
      </c>
      <c r="F308" s="176">
        <v>50</v>
      </c>
      <c r="G308" s="176">
        <v>60</v>
      </c>
      <c r="I308" s="176">
        <f t="shared" si="8"/>
        <v>10</v>
      </c>
      <c r="J308" s="177">
        <f t="shared" si="9"/>
        <v>0.2</v>
      </c>
    </row>
    <row r="309" spans="1:10" s="69" customFormat="1" ht="12.75" x14ac:dyDescent="0.2">
      <c r="A309" s="603"/>
      <c r="B309" s="603"/>
      <c r="C309" s="612"/>
      <c r="D309" s="324"/>
      <c r="E309" s="322" t="s">
        <v>243</v>
      </c>
      <c r="F309" s="176">
        <v>46</v>
      </c>
      <c r="G309" s="176">
        <v>56</v>
      </c>
      <c r="I309" s="176">
        <f t="shared" si="8"/>
        <v>10</v>
      </c>
      <c r="J309" s="177">
        <f t="shared" si="9"/>
        <v>0.21739130434782608</v>
      </c>
    </row>
    <row r="310" spans="1:10" s="69" customFormat="1" ht="12.75" x14ac:dyDescent="0.2">
      <c r="A310" s="603"/>
      <c r="B310" s="603"/>
      <c r="C310" s="613"/>
      <c r="D310" s="324"/>
      <c r="E310" s="322" t="s">
        <v>122</v>
      </c>
      <c r="F310" s="176">
        <v>19</v>
      </c>
      <c r="G310" s="176">
        <v>19</v>
      </c>
      <c r="I310" s="176">
        <f t="shared" si="8"/>
        <v>0</v>
      </c>
      <c r="J310" s="177">
        <f t="shared" si="9"/>
        <v>0</v>
      </c>
    </row>
    <row r="311" spans="1:10" s="69" customFormat="1" ht="12.75" x14ac:dyDescent="0.2">
      <c r="A311" s="603"/>
      <c r="B311" s="603"/>
      <c r="C311" s="611">
        <v>2</v>
      </c>
      <c r="D311" s="334">
        <v>2</v>
      </c>
      <c r="E311" s="322" t="s">
        <v>595</v>
      </c>
      <c r="F311" s="176"/>
      <c r="G311" s="176">
        <v>96</v>
      </c>
      <c r="I311" s="176">
        <f t="shared" ref="I311:I336" si="10">G311-F311</f>
        <v>96</v>
      </c>
      <c r="J311" s="177" t="e">
        <f t="shared" ref="J311:J336" si="11">I311/F311</f>
        <v>#DIV/0!</v>
      </c>
    </row>
    <row r="312" spans="1:10" s="69" customFormat="1" ht="12.75" x14ac:dyDescent="0.2">
      <c r="A312" s="603"/>
      <c r="B312" s="603"/>
      <c r="C312" s="612"/>
      <c r="D312" s="334"/>
      <c r="E312" s="322" t="s">
        <v>596</v>
      </c>
      <c r="F312" s="176"/>
      <c r="G312" s="176">
        <v>126</v>
      </c>
      <c r="I312" s="176">
        <f t="shared" si="10"/>
        <v>126</v>
      </c>
      <c r="J312" s="177" t="e">
        <f t="shared" si="11"/>
        <v>#DIV/0!</v>
      </c>
    </row>
    <row r="313" spans="1:10" s="69" customFormat="1" ht="12.75" x14ac:dyDescent="0.2">
      <c r="A313" s="603"/>
      <c r="B313" s="603"/>
      <c r="C313" s="612"/>
      <c r="D313" s="334"/>
      <c r="E313" s="322" t="s">
        <v>597</v>
      </c>
      <c r="F313" s="176"/>
      <c r="G313" s="176">
        <v>33</v>
      </c>
      <c r="I313" s="176">
        <f t="shared" si="10"/>
        <v>33</v>
      </c>
      <c r="J313" s="177" t="e">
        <f t="shared" si="11"/>
        <v>#DIV/0!</v>
      </c>
    </row>
    <row r="314" spans="1:10" s="69" customFormat="1" ht="12.75" x14ac:dyDescent="0.2">
      <c r="A314" s="603"/>
      <c r="B314" s="603"/>
      <c r="C314" s="612"/>
      <c r="D314" s="334"/>
      <c r="E314" s="322" t="s">
        <v>599</v>
      </c>
      <c r="F314" s="176"/>
      <c r="G314" s="176">
        <v>64</v>
      </c>
      <c r="I314" s="176">
        <f t="shared" si="10"/>
        <v>64</v>
      </c>
      <c r="J314" s="177" t="e">
        <f t="shared" si="11"/>
        <v>#DIV/0!</v>
      </c>
    </row>
    <row r="315" spans="1:10" s="69" customFormat="1" ht="12.75" x14ac:dyDescent="0.2">
      <c r="A315" s="603"/>
      <c r="B315" s="603"/>
      <c r="C315" s="612"/>
      <c r="D315" s="334"/>
      <c r="E315" s="322" t="s">
        <v>20</v>
      </c>
      <c r="F315" s="176">
        <v>503</v>
      </c>
      <c r="G315" s="176">
        <v>492</v>
      </c>
      <c r="I315" s="176">
        <f t="shared" si="10"/>
        <v>-11</v>
      </c>
      <c r="J315" s="177">
        <f t="shared" si="11"/>
        <v>-2.186878727634195E-2</v>
      </c>
    </row>
    <row r="316" spans="1:10" s="69" customFormat="1" ht="12.75" x14ac:dyDescent="0.2">
      <c r="A316" s="603"/>
      <c r="B316" s="603"/>
      <c r="C316" s="612"/>
      <c r="D316" s="334"/>
      <c r="E316" s="322" t="s">
        <v>77</v>
      </c>
      <c r="F316" s="176">
        <v>89</v>
      </c>
      <c r="G316" s="176"/>
      <c r="I316" s="176">
        <f t="shared" si="10"/>
        <v>-89</v>
      </c>
      <c r="J316" s="177">
        <f t="shared" si="11"/>
        <v>-1</v>
      </c>
    </row>
    <row r="317" spans="1:10" s="69" customFormat="1" ht="12.75" x14ac:dyDescent="0.2">
      <c r="A317" s="603"/>
      <c r="B317" s="603"/>
      <c r="C317" s="612"/>
      <c r="D317" s="334"/>
      <c r="E317" s="322" t="s">
        <v>33</v>
      </c>
      <c r="F317" s="176">
        <v>149</v>
      </c>
      <c r="G317" s="176">
        <v>129</v>
      </c>
      <c r="I317" s="176">
        <f t="shared" si="10"/>
        <v>-20</v>
      </c>
      <c r="J317" s="177">
        <f t="shared" si="11"/>
        <v>-0.13422818791946309</v>
      </c>
    </row>
    <row r="318" spans="1:10" s="69" customFormat="1" ht="12.75" x14ac:dyDescent="0.2">
      <c r="A318" s="603"/>
      <c r="B318" s="603"/>
      <c r="C318" s="612"/>
      <c r="D318" s="334"/>
      <c r="E318" s="322" t="s">
        <v>27</v>
      </c>
      <c r="F318" s="176">
        <v>174</v>
      </c>
      <c r="G318" s="176"/>
      <c r="I318" s="176">
        <f t="shared" si="10"/>
        <v>-174</v>
      </c>
      <c r="J318" s="177">
        <f t="shared" si="11"/>
        <v>-1</v>
      </c>
    </row>
    <row r="319" spans="1:10" s="69" customFormat="1" ht="12.75" x14ac:dyDescent="0.2">
      <c r="A319" s="603"/>
      <c r="B319" s="603"/>
      <c r="C319" s="612"/>
      <c r="D319" s="334"/>
      <c r="E319" s="322" t="s">
        <v>52</v>
      </c>
      <c r="F319" s="176">
        <v>54</v>
      </c>
      <c r="G319" s="176">
        <v>41</v>
      </c>
      <c r="I319" s="176">
        <f t="shared" si="10"/>
        <v>-13</v>
      </c>
      <c r="J319" s="177">
        <f t="shared" si="11"/>
        <v>-0.24074074074074073</v>
      </c>
    </row>
    <row r="320" spans="1:10" s="69" customFormat="1" ht="12.75" x14ac:dyDescent="0.2">
      <c r="A320" s="603"/>
      <c r="B320" s="603"/>
      <c r="C320" s="612"/>
      <c r="D320" s="334"/>
      <c r="E320" s="322" t="s">
        <v>115</v>
      </c>
      <c r="F320" s="176">
        <v>151</v>
      </c>
      <c r="G320" s="176">
        <v>136</v>
      </c>
      <c r="I320" s="176">
        <f t="shared" si="10"/>
        <v>-15</v>
      </c>
      <c r="J320" s="177">
        <f t="shared" si="11"/>
        <v>-9.9337748344370855E-2</v>
      </c>
    </row>
    <row r="321" spans="1:10" s="69" customFormat="1" ht="12.75" x14ac:dyDescent="0.2">
      <c r="A321" s="603"/>
      <c r="B321" s="603"/>
      <c r="C321" s="612"/>
      <c r="D321" s="334"/>
      <c r="E321" s="322" t="s">
        <v>87</v>
      </c>
      <c r="F321" s="176">
        <v>62</v>
      </c>
      <c r="G321" s="176">
        <v>52</v>
      </c>
      <c r="I321" s="176">
        <f t="shared" si="10"/>
        <v>-10</v>
      </c>
      <c r="J321" s="177">
        <f t="shared" si="11"/>
        <v>-0.16129032258064516</v>
      </c>
    </row>
    <row r="322" spans="1:10" s="69" customFormat="1" ht="12.75" x14ac:dyDescent="0.2">
      <c r="A322" s="603"/>
      <c r="B322" s="603"/>
      <c r="C322" s="612"/>
      <c r="D322" s="334"/>
      <c r="E322" s="322" t="s">
        <v>39</v>
      </c>
      <c r="F322" s="176">
        <v>47</v>
      </c>
      <c r="G322" s="176">
        <v>33</v>
      </c>
      <c r="I322" s="176">
        <f t="shared" si="10"/>
        <v>-14</v>
      </c>
      <c r="J322" s="177">
        <f t="shared" si="11"/>
        <v>-0.2978723404255319</v>
      </c>
    </row>
    <row r="323" spans="1:10" s="69" customFormat="1" ht="12.75" x14ac:dyDescent="0.2">
      <c r="A323" s="603"/>
      <c r="B323" s="603"/>
      <c r="C323" s="612"/>
      <c r="D323" s="334"/>
      <c r="E323" s="322" t="s">
        <v>37</v>
      </c>
      <c r="F323" s="176">
        <v>114</v>
      </c>
      <c r="G323" s="176">
        <v>117</v>
      </c>
      <c r="I323" s="176">
        <f t="shared" si="10"/>
        <v>3</v>
      </c>
      <c r="J323" s="177">
        <f t="shared" si="11"/>
        <v>2.6315789473684209E-2</v>
      </c>
    </row>
    <row r="324" spans="1:10" s="69" customFormat="1" ht="12.75" x14ac:dyDescent="0.2">
      <c r="A324" s="603"/>
      <c r="B324" s="603"/>
      <c r="C324" s="612"/>
      <c r="D324" s="334"/>
      <c r="E324" s="322" t="s">
        <v>88</v>
      </c>
      <c r="F324" s="176">
        <v>462</v>
      </c>
      <c r="G324" s="176">
        <v>463</v>
      </c>
      <c r="I324" s="176">
        <f t="shared" si="10"/>
        <v>1</v>
      </c>
      <c r="J324" s="177">
        <f t="shared" si="11"/>
        <v>2.1645021645021645E-3</v>
      </c>
    </row>
    <row r="325" spans="1:10" s="69" customFormat="1" ht="12.75" x14ac:dyDescent="0.2">
      <c r="A325" s="603"/>
      <c r="B325" s="603"/>
      <c r="C325" s="612"/>
      <c r="D325" s="334"/>
      <c r="E325" s="322" t="s">
        <v>34</v>
      </c>
      <c r="F325" s="176">
        <v>86</v>
      </c>
      <c r="G325" s="176"/>
      <c r="I325" s="176">
        <f t="shared" si="10"/>
        <v>-86</v>
      </c>
      <c r="J325" s="177">
        <f t="shared" si="11"/>
        <v>-1</v>
      </c>
    </row>
    <row r="326" spans="1:10" s="69" customFormat="1" ht="12.75" x14ac:dyDescent="0.2">
      <c r="A326" s="603"/>
      <c r="B326" s="603"/>
      <c r="C326" s="612"/>
      <c r="D326" s="334"/>
      <c r="E326" s="322" t="s">
        <v>35</v>
      </c>
      <c r="F326" s="176">
        <v>224</v>
      </c>
      <c r="G326" s="176">
        <v>213</v>
      </c>
      <c r="I326" s="176">
        <f t="shared" si="10"/>
        <v>-11</v>
      </c>
      <c r="J326" s="177">
        <f t="shared" si="11"/>
        <v>-4.9107142857142856E-2</v>
      </c>
    </row>
    <row r="327" spans="1:10" s="69" customFormat="1" ht="12.75" x14ac:dyDescent="0.2">
      <c r="A327" s="603"/>
      <c r="B327" s="603"/>
      <c r="C327" s="612"/>
      <c r="D327" s="334"/>
      <c r="E327" s="322" t="s">
        <v>59</v>
      </c>
      <c r="F327" s="176">
        <v>40</v>
      </c>
      <c r="G327" s="176"/>
      <c r="I327" s="176">
        <f t="shared" si="10"/>
        <v>-40</v>
      </c>
      <c r="J327" s="177">
        <f t="shared" si="11"/>
        <v>-1</v>
      </c>
    </row>
    <row r="328" spans="1:10" s="69" customFormat="1" ht="12.75" x14ac:dyDescent="0.2">
      <c r="A328" s="603"/>
      <c r="B328" s="603"/>
      <c r="C328" s="612"/>
      <c r="D328" s="334"/>
      <c r="E328" s="322" t="s">
        <v>244</v>
      </c>
      <c r="F328" s="176">
        <v>75</v>
      </c>
      <c r="G328" s="176">
        <v>60</v>
      </c>
      <c r="I328" s="176">
        <f t="shared" si="10"/>
        <v>-15</v>
      </c>
      <c r="J328" s="177">
        <f t="shared" si="11"/>
        <v>-0.2</v>
      </c>
    </row>
    <row r="329" spans="1:10" s="69" customFormat="1" ht="12.75" x14ac:dyDescent="0.2">
      <c r="A329" s="603"/>
      <c r="B329" s="603"/>
      <c r="C329" s="612"/>
      <c r="D329" s="334"/>
      <c r="E329" s="322" t="s">
        <v>245</v>
      </c>
      <c r="F329" s="176">
        <v>8</v>
      </c>
      <c r="G329" s="176">
        <v>7</v>
      </c>
      <c r="I329" s="176">
        <f t="shared" si="10"/>
        <v>-1</v>
      </c>
      <c r="J329" s="177">
        <f t="shared" si="11"/>
        <v>-0.125</v>
      </c>
    </row>
    <row r="330" spans="1:10" s="69" customFormat="1" ht="12.75" x14ac:dyDescent="0.2">
      <c r="A330" s="603"/>
      <c r="B330" s="603"/>
      <c r="C330" s="612"/>
      <c r="D330" s="334"/>
      <c r="E330" s="322" t="s">
        <v>246</v>
      </c>
      <c r="F330" s="176">
        <v>4</v>
      </c>
      <c r="G330" s="176">
        <v>3</v>
      </c>
      <c r="I330" s="176">
        <f t="shared" si="10"/>
        <v>-1</v>
      </c>
      <c r="J330" s="177">
        <f t="shared" si="11"/>
        <v>-0.25</v>
      </c>
    </row>
    <row r="331" spans="1:10" s="69" customFormat="1" ht="12.75" x14ac:dyDescent="0.2">
      <c r="A331" s="603"/>
      <c r="B331" s="603"/>
      <c r="C331" s="612"/>
      <c r="D331" s="334"/>
      <c r="E331" s="322" t="s">
        <v>247</v>
      </c>
      <c r="F331" s="176">
        <v>36</v>
      </c>
      <c r="G331" s="176">
        <v>24</v>
      </c>
      <c r="I331" s="176">
        <f t="shared" si="10"/>
        <v>-12</v>
      </c>
      <c r="J331" s="177">
        <f t="shared" si="11"/>
        <v>-0.33333333333333331</v>
      </c>
    </row>
    <row r="332" spans="1:10" s="69" customFormat="1" ht="12.75" x14ac:dyDescent="0.2">
      <c r="A332" s="603"/>
      <c r="B332" s="603"/>
      <c r="C332" s="612"/>
      <c r="D332" s="334"/>
      <c r="E332" s="322" t="s">
        <v>248</v>
      </c>
      <c r="F332" s="176">
        <v>33</v>
      </c>
      <c r="G332" s="176">
        <v>24</v>
      </c>
      <c r="I332" s="176">
        <f t="shared" si="10"/>
        <v>-9</v>
      </c>
      <c r="J332" s="177">
        <f t="shared" si="11"/>
        <v>-0.27272727272727271</v>
      </c>
    </row>
    <row r="333" spans="1:10" s="69" customFormat="1" ht="12.75" x14ac:dyDescent="0.2">
      <c r="A333" s="603"/>
      <c r="B333" s="604"/>
      <c r="C333" s="613"/>
      <c r="D333" s="334"/>
      <c r="E333" s="322" t="s">
        <v>123</v>
      </c>
      <c r="F333" s="176">
        <v>13</v>
      </c>
      <c r="G333" s="176">
        <v>12</v>
      </c>
      <c r="I333" s="176">
        <f t="shared" si="10"/>
        <v>-1</v>
      </c>
      <c r="J333" s="177">
        <f t="shared" si="11"/>
        <v>-7.6923076923076927E-2</v>
      </c>
    </row>
    <row r="334" spans="1:10" s="69" customFormat="1" ht="12.75" x14ac:dyDescent="0.2">
      <c r="A334" s="604"/>
      <c r="B334" s="605" t="s">
        <v>600</v>
      </c>
      <c r="C334" s="606"/>
      <c r="D334" s="606"/>
      <c r="E334" s="607"/>
      <c r="F334" s="335">
        <v>5096</v>
      </c>
      <c r="G334" s="335">
        <v>4852</v>
      </c>
      <c r="I334" s="335">
        <f t="shared" si="10"/>
        <v>-244</v>
      </c>
      <c r="J334" s="336">
        <f t="shared" si="11"/>
        <v>-4.7880690737833596E-2</v>
      </c>
    </row>
    <row r="335" spans="1:10" s="69" customFormat="1" ht="12.75" x14ac:dyDescent="0.2">
      <c r="A335" s="608" t="s">
        <v>102</v>
      </c>
      <c r="B335" s="609"/>
      <c r="C335" s="609"/>
      <c r="D335" s="609"/>
      <c r="E335" s="610"/>
      <c r="F335" s="337">
        <v>5106</v>
      </c>
      <c r="G335" s="337">
        <v>4864</v>
      </c>
      <c r="I335" s="337">
        <f t="shared" si="10"/>
        <v>-242</v>
      </c>
      <c r="J335" s="338">
        <f t="shared" si="11"/>
        <v>-4.739522130826479E-2</v>
      </c>
    </row>
    <row r="336" spans="1:10" s="69" customFormat="1" ht="12.75" x14ac:dyDescent="0.2">
      <c r="A336" s="614" t="s">
        <v>96</v>
      </c>
      <c r="B336" s="615"/>
      <c r="C336" s="615"/>
      <c r="D336" s="615"/>
      <c r="E336" s="616"/>
      <c r="F336" s="339">
        <v>92960</v>
      </c>
      <c r="G336" s="339">
        <v>94872</v>
      </c>
      <c r="I336" s="339">
        <f t="shared" si="10"/>
        <v>1912</v>
      </c>
      <c r="J336" s="340">
        <f t="shared" si="11"/>
        <v>2.0567986230636832E-2</v>
      </c>
    </row>
    <row r="337" spans="1:10" s="69" customFormat="1" ht="12.75" x14ac:dyDescent="0.2">
      <c r="J337" s="248"/>
    </row>
    <row r="338" spans="1:10" s="69" customFormat="1" ht="12.75" x14ac:dyDescent="0.2">
      <c r="J338" s="248"/>
    </row>
    <row r="339" spans="1:10" s="69" customFormat="1" ht="12.75" x14ac:dyDescent="0.2">
      <c r="J339" s="248"/>
    </row>
    <row r="340" spans="1:10" s="69" customFormat="1" ht="12.75" x14ac:dyDescent="0.2">
      <c r="J340" s="248"/>
    </row>
    <row r="341" spans="1:10" s="69" customFormat="1" ht="12.75" x14ac:dyDescent="0.2">
      <c r="A341" s="33" t="s">
        <v>190</v>
      </c>
      <c r="J341" s="248"/>
    </row>
    <row r="342" spans="1:10" s="69" customFormat="1" ht="19.5" customHeight="1" x14ac:dyDescent="0.2">
      <c r="C342" s="237" t="s">
        <v>105</v>
      </c>
      <c r="D342" s="237" t="s">
        <v>106</v>
      </c>
      <c r="E342" s="237" t="s">
        <v>184</v>
      </c>
      <c r="F342" s="237" t="s">
        <v>198</v>
      </c>
      <c r="G342" s="237" t="s">
        <v>199</v>
      </c>
      <c r="H342" s="240"/>
      <c r="I342" s="237" t="s">
        <v>192</v>
      </c>
      <c r="J342" s="237" t="s">
        <v>193</v>
      </c>
    </row>
    <row r="343" spans="1:10" s="69" customFormat="1" ht="12.75" x14ac:dyDescent="0.2">
      <c r="A343" s="602" t="s">
        <v>110</v>
      </c>
      <c r="B343" s="602" t="s">
        <v>3</v>
      </c>
      <c r="C343" s="322">
        <v>1</v>
      </c>
      <c r="D343" s="323">
        <v>2</v>
      </c>
      <c r="E343" s="322" t="s">
        <v>174</v>
      </c>
      <c r="F343" s="176">
        <v>4374</v>
      </c>
      <c r="G343" s="176">
        <v>4596</v>
      </c>
      <c r="I343" s="176">
        <f>G343-F343</f>
        <v>222</v>
      </c>
      <c r="J343" s="176">
        <f>I343/F343</f>
        <v>5.0754458161865572E-2</v>
      </c>
    </row>
    <row r="344" spans="1:10" s="69" customFormat="1" ht="11.25" customHeight="1" x14ac:dyDescent="0.2">
      <c r="A344" s="603"/>
      <c r="B344" s="604"/>
      <c r="C344" s="322">
        <v>2</v>
      </c>
      <c r="D344" s="334">
        <v>2</v>
      </c>
      <c r="E344" s="322" t="s">
        <v>175</v>
      </c>
      <c r="F344" s="176">
        <v>6059</v>
      </c>
      <c r="G344" s="176">
        <v>6279</v>
      </c>
      <c r="I344" s="176">
        <f t="shared" ref="I344:I407" si="12">G344-F344</f>
        <v>220</v>
      </c>
      <c r="J344" s="176">
        <f t="shared" ref="J344:J407" si="13">I344/F344</f>
        <v>3.6309622049843206E-2</v>
      </c>
    </row>
    <row r="345" spans="1:10" s="69" customFormat="1" ht="12.75" x14ac:dyDescent="0.2">
      <c r="A345" s="604"/>
      <c r="B345" s="605" t="s">
        <v>573</v>
      </c>
      <c r="C345" s="606"/>
      <c r="D345" s="606"/>
      <c r="E345" s="607"/>
      <c r="F345" s="335">
        <v>10433</v>
      </c>
      <c r="G345" s="335">
        <v>10875</v>
      </c>
      <c r="I345" s="335">
        <f t="shared" si="12"/>
        <v>442</v>
      </c>
      <c r="J345" s="335">
        <f t="shared" si="13"/>
        <v>4.2365570785009105E-2</v>
      </c>
    </row>
    <row r="346" spans="1:10" s="69" customFormat="1" ht="12.75" x14ac:dyDescent="0.2">
      <c r="A346" s="608" t="s">
        <v>116</v>
      </c>
      <c r="B346" s="609"/>
      <c r="C346" s="609"/>
      <c r="D346" s="609"/>
      <c r="E346" s="610"/>
      <c r="F346" s="337">
        <v>10433</v>
      </c>
      <c r="G346" s="337">
        <v>10875</v>
      </c>
      <c r="I346" s="337">
        <f t="shared" si="12"/>
        <v>442</v>
      </c>
      <c r="J346" s="337">
        <f t="shared" si="13"/>
        <v>4.2365570785009105E-2</v>
      </c>
    </row>
    <row r="347" spans="1:10" s="69" customFormat="1" ht="12.75" x14ac:dyDescent="0.2">
      <c r="A347" s="602" t="s">
        <v>109</v>
      </c>
      <c r="B347" s="323" t="s">
        <v>12</v>
      </c>
      <c r="C347" s="322">
        <v>1</v>
      </c>
      <c r="D347" s="323">
        <v>1</v>
      </c>
      <c r="E347" s="322" t="s">
        <v>13</v>
      </c>
      <c r="F347" s="176">
        <v>2353</v>
      </c>
      <c r="G347" s="176">
        <v>2340</v>
      </c>
      <c r="I347" s="176">
        <f t="shared" si="12"/>
        <v>-13</v>
      </c>
      <c r="J347" s="176">
        <f t="shared" si="13"/>
        <v>-5.5248618784530384E-3</v>
      </c>
    </row>
    <row r="348" spans="1:10" s="69" customFormat="1" ht="12.75" x14ac:dyDescent="0.2">
      <c r="A348" s="603"/>
      <c r="B348" s="605" t="s">
        <v>574</v>
      </c>
      <c r="C348" s="606"/>
      <c r="D348" s="606"/>
      <c r="E348" s="607"/>
      <c r="F348" s="335">
        <v>2353</v>
      </c>
      <c r="G348" s="335">
        <v>2340</v>
      </c>
      <c r="I348" s="335">
        <f t="shared" si="12"/>
        <v>-13</v>
      </c>
      <c r="J348" s="335">
        <f t="shared" si="13"/>
        <v>-5.5248618784530384E-3</v>
      </c>
    </row>
    <row r="349" spans="1:10" s="69" customFormat="1" ht="12.75" x14ac:dyDescent="0.2">
      <c r="A349" s="603"/>
      <c r="B349" s="602" t="s">
        <v>10</v>
      </c>
      <c r="C349" s="322">
        <v>1</v>
      </c>
      <c r="D349" s="323">
        <v>2</v>
      </c>
      <c r="E349" s="322" t="s">
        <v>176</v>
      </c>
      <c r="F349" s="176">
        <v>1277</v>
      </c>
      <c r="G349" s="176">
        <v>1297</v>
      </c>
      <c r="I349" s="176">
        <f t="shared" si="12"/>
        <v>20</v>
      </c>
      <c r="J349" s="176">
        <f t="shared" si="13"/>
        <v>1.5661707126076743E-2</v>
      </c>
    </row>
    <row r="350" spans="1:10" s="69" customFormat="1" ht="11.25" customHeight="1" x14ac:dyDescent="0.2">
      <c r="A350" s="603"/>
      <c r="B350" s="604"/>
      <c r="C350" s="322">
        <v>2</v>
      </c>
      <c r="D350" s="334">
        <v>2</v>
      </c>
      <c r="E350" s="322" t="s">
        <v>200</v>
      </c>
      <c r="F350" s="176">
        <v>1236</v>
      </c>
      <c r="G350" s="176">
        <v>1241</v>
      </c>
      <c r="I350" s="176">
        <f t="shared" si="12"/>
        <v>5</v>
      </c>
      <c r="J350" s="176">
        <f t="shared" si="13"/>
        <v>4.0453074433656954E-3</v>
      </c>
    </row>
    <row r="351" spans="1:10" s="69" customFormat="1" ht="12.75" x14ac:dyDescent="0.2">
      <c r="A351" s="603"/>
      <c r="B351" s="605" t="s">
        <v>103</v>
      </c>
      <c r="C351" s="606"/>
      <c r="D351" s="606"/>
      <c r="E351" s="607"/>
      <c r="F351" s="335">
        <v>2513</v>
      </c>
      <c r="G351" s="335">
        <v>2538</v>
      </c>
      <c r="I351" s="335">
        <f t="shared" si="12"/>
        <v>25</v>
      </c>
      <c r="J351" s="335">
        <f t="shared" si="13"/>
        <v>9.9482690011937925E-3</v>
      </c>
    </row>
    <row r="352" spans="1:10" s="69" customFormat="1" ht="12.75" x14ac:dyDescent="0.2">
      <c r="A352" s="603"/>
      <c r="B352" s="602" t="s">
        <v>172</v>
      </c>
      <c r="C352" s="322">
        <v>1</v>
      </c>
      <c r="D352" s="323">
        <v>2</v>
      </c>
      <c r="E352" s="322" t="s">
        <v>178</v>
      </c>
      <c r="F352" s="176">
        <v>610</v>
      </c>
      <c r="G352" s="176">
        <v>716</v>
      </c>
      <c r="I352" s="176">
        <f t="shared" si="12"/>
        <v>106</v>
      </c>
      <c r="J352" s="176">
        <f t="shared" si="13"/>
        <v>0.17377049180327869</v>
      </c>
    </row>
    <row r="353" spans="1:10" s="69" customFormat="1" ht="11.25" customHeight="1" x14ac:dyDescent="0.2">
      <c r="A353" s="603"/>
      <c r="B353" s="604"/>
      <c r="C353" s="322">
        <v>2</v>
      </c>
      <c r="D353" s="334">
        <v>2</v>
      </c>
      <c r="E353" s="322" t="s">
        <v>186</v>
      </c>
      <c r="F353" s="176">
        <v>606</v>
      </c>
      <c r="G353" s="176">
        <v>550</v>
      </c>
      <c r="I353" s="176">
        <f t="shared" si="12"/>
        <v>-56</v>
      </c>
      <c r="J353" s="176">
        <f t="shared" si="13"/>
        <v>-9.2409240924092403E-2</v>
      </c>
    </row>
    <row r="354" spans="1:10" s="69" customFormat="1" ht="12.75" x14ac:dyDescent="0.2">
      <c r="A354" s="604"/>
      <c r="B354" s="605" t="s">
        <v>173</v>
      </c>
      <c r="C354" s="606"/>
      <c r="D354" s="606"/>
      <c r="E354" s="607"/>
      <c r="F354" s="335">
        <v>1216</v>
      </c>
      <c r="G354" s="335">
        <v>1266</v>
      </c>
      <c r="I354" s="335">
        <f t="shared" si="12"/>
        <v>50</v>
      </c>
      <c r="J354" s="335">
        <f t="shared" si="13"/>
        <v>4.1118421052631582E-2</v>
      </c>
    </row>
    <row r="355" spans="1:10" s="69" customFormat="1" ht="12.75" customHeight="1" x14ac:dyDescent="0.2">
      <c r="A355" s="608" t="s">
        <v>117</v>
      </c>
      <c r="B355" s="609"/>
      <c r="C355" s="609"/>
      <c r="D355" s="609"/>
      <c r="E355" s="610"/>
      <c r="F355" s="337">
        <v>6082</v>
      </c>
      <c r="G355" s="337">
        <v>6144</v>
      </c>
      <c r="I355" s="337">
        <f t="shared" si="12"/>
        <v>62</v>
      </c>
      <c r="J355" s="337">
        <f t="shared" si="13"/>
        <v>1.0194015126603092E-2</v>
      </c>
    </row>
    <row r="356" spans="1:10" s="69" customFormat="1" ht="12.75" x14ac:dyDescent="0.2">
      <c r="A356" s="602" t="s">
        <v>108</v>
      </c>
      <c r="B356" s="602" t="s">
        <v>15</v>
      </c>
      <c r="C356" s="611">
        <v>1</v>
      </c>
      <c r="D356" s="602">
        <v>1</v>
      </c>
      <c r="E356" s="322" t="s">
        <v>150</v>
      </c>
      <c r="F356" s="176">
        <v>208</v>
      </c>
      <c r="G356" s="176">
        <v>212</v>
      </c>
      <c r="I356" s="176">
        <f t="shared" si="12"/>
        <v>4</v>
      </c>
      <c r="J356" s="176">
        <f t="shared" si="13"/>
        <v>1.9230769230769232E-2</v>
      </c>
    </row>
    <row r="357" spans="1:10" s="69" customFormat="1" ht="12.75" x14ac:dyDescent="0.2">
      <c r="A357" s="603"/>
      <c r="B357" s="603"/>
      <c r="C357" s="612"/>
      <c r="D357" s="603"/>
      <c r="E357" s="322" t="s">
        <v>151</v>
      </c>
      <c r="F357" s="176">
        <v>992</v>
      </c>
      <c r="G357" s="176">
        <v>952</v>
      </c>
      <c r="I357" s="176">
        <f t="shared" si="12"/>
        <v>-40</v>
      </c>
      <c r="J357" s="176">
        <f t="shared" si="13"/>
        <v>-4.0322580645161289E-2</v>
      </c>
    </row>
    <row r="358" spans="1:10" s="69" customFormat="1" ht="25.5" x14ac:dyDescent="0.2">
      <c r="A358" s="603"/>
      <c r="B358" s="603"/>
      <c r="C358" s="612"/>
      <c r="D358" s="603"/>
      <c r="E358" s="322" t="s">
        <v>203</v>
      </c>
      <c r="F358" s="176">
        <v>28</v>
      </c>
      <c r="G358" s="176">
        <v>39</v>
      </c>
      <c r="I358" s="176">
        <f t="shared" si="12"/>
        <v>11</v>
      </c>
      <c r="J358" s="176">
        <f t="shared" si="13"/>
        <v>0.39285714285714285</v>
      </c>
    </row>
    <row r="359" spans="1:10" s="69" customFormat="1" ht="12.75" x14ac:dyDescent="0.2">
      <c r="A359" s="603"/>
      <c r="B359" s="603"/>
      <c r="C359" s="612"/>
      <c r="D359" s="603"/>
      <c r="E359" s="322" t="s">
        <v>179</v>
      </c>
      <c r="F359" s="176">
        <v>38</v>
      </c>
      <c r="G359" s="176">
        <v>43</v>
      </c>
      <c r="I359" s="176">
        <f t="shared" si="12"/>
        <v>5</v>
      </c>
      <c r="J359" s="176">
        <f t="shared" si="13"/>
        <v>0.13157894736842105</v>
      </c>
    </row>
    <row r="360" spans="1:10" s="69" customFormat="1" ht="12.75" x14ac:dyDescent="0.2">
      <c r="A360" s="603"/>
      <c r="B360" s="603"/>
      <c r="C360" s="612"/>
      <c r="D360" s="603"/>
      <c r="E360" s="322" t="s">
        <v>152</v>
      </c>
      <c r="F360" s="176">
        <v>786</v>
      </c>
      <c r="G360" s="176">
        <v>793</v>
      </c>
      <c r="I360" s="176">
        <f t="shared" si="12"/>
        <v>7</v>
      </c>
      <c r="J360" s="176">
        <f t="shared" si="13"/>
        <v>8.9058524173027988E-3</v>
      </c>
    </row>
    <row r="361" spans="1:10" s="69" customFormat="1" ht="12.75" x14ac:dyDescent="0.2">
      <c r="A361" s="603"/>
      <c r="B361" s="603"/>
      <c r="C361" s="612"/>
      <c r="D361" s="603"/>
      <c r="E361" s="322" t="s">
        <v>153</v>
      </c>
      <c r="F361" s="176">
        <v>2078</v>
      </c>
      <c r="G361" s="176">
        <v>2086</v>
      </c>
      <c r="I361" s="176">
        <f t="shared" si="12"/>
        <v>8</v>
      </c>
      <c r="J361" s="176">
        <f t="shared" si="13"/>
        <v>3.8498556304138597E-3</v>
      </c>
    </row>
    <row r="362" spans="1:10" s="69" customFormat="1" ht="12.75" x14ac:dyDescent="0.2">
      <c r="A362" s="603"/>
      <c r="B362" s="604"/>
      <c r="C362" s="613"/>
      <c r="D362" s="604"/>
      <c r="E362" s="322" t="s">
        <v>17</v>
      </c>
      <c r="F362" s="176">
        <v>3023</v>
      </c>
      <c r="G362" s="176">
        <v>3141</v>
      </c>
      <c r="I362" s="176">
        <f t="shared" si="12"/>
        <v>118</v>
      </c>
      <c r="J362" s="176">
        <f t="shared" si="13"/>
        <v>3.9034072113794241E-2</v>
      </c>
    </row>
    <row r="363" spans="1:10" s="69" customFormat="1" ht="12.75" x14ac:dyDescent="0.2">
      <c r="A363" s="603"/>
      <c r="B363" s="605" t="s">
        <v>104</v>
      </c>
      <c r="C363" s="606"/>
      <c r="D363" s="606"/>
      <c r="E363" s="607"/>
      <c r="F363" s="335">
        <v>7153</v>
      </c>
      <c r="G363" s="335">
        <v>7266</v>
      </c>
      <c r="I363" s="335">
        <f t="shared" si="12"/>
        <v>113</v>
      </c>
      <c r="J363" s="335">
        <f t="shared" si="13"/>
        <v>1.5797567454215015E-2</v>
      </c>
    </row>
    <row r="364" spans="1:10" s="69" customFormat="1" ht="12.75" x14ac:dyDescent="0.2">
      <c r="A364" s="603"/>
      <c r="B364" s="602" t="s">
        <v>575</v>
      </c>
      <c r="C364" s="611">
        <v>1</v>
      </c>
      <c r="D364" s="323">
        <v>2</v>
      </c>
      <c r="E364" s="322" t="s">
        <v>577</v>
      </c>
      <c r="F364" s="176"/>
      <c r="G364" s="176">
        <v>21</v>
      </c>
      <c r="I364" s="176">
        <f t="shared" si="12"/>
        <v>21</v>
      </c>
      <c r="J364" s="176" t="e">
        <f t="shared" si="13"/>
        <v>#DIV/0!</v>
      </c>
    </row>
    <row r="365" spans="1:10" s="69" customFormat="1" ht="12.75" x14ac:dyDescent="0.2">
      <c r="A365" s="603"/>
      <c r="B365" s="603"/>
      <c r="C365" s="613"/>
      <c r="D365" s="324"/>
      <c r="E365" s="322" t="s">
        <v>41</v>
      </c>
      <c r="F365" s="176">
        <v>19</v>
      </c>
      <c r="G365" s="176">
        <v>12</v>
      </c>
      <c r="I365" s="176">
        <f t="shared" si="12"/>
        <v>-7</v>
      </c>
      <c r="J365" s="176">
        <f t="shared" si="13"/>
        <v>-0.36842105263157893</v>
      </c>
    </row>
    <row r="366" spans="1:10" s="69" customFormat="1" ht="12.75" x14ac:dyDescent="0.2">
      <c r="A366" s="603"/>
      <c r="B366" s="604"/>
      <c r="C366" s="322">
        <v>2</v>
      </c>
      <c r="D366" s="334">
        <v>2</v>
      </c>
      <c r="E366" s="322" t="s">
        <v>42</v>
      </c>
      <c r="F366" s="176">
        <v>5</v>
      </c>
      <c r="G366" s="176">
        <v>12</v>
      </c>
      <c r="I366" s="176">
        <f t="shared" si="12"/>
        <v>7</v>
      </c>
      <c r="J366" s="176">
        <f t="shared" si="13"/>
        <v>1.4</v>
      </c>
    </row>
    <row r="367" spans="1:10" s="69" customFormat="1" ht="11.25" customHeight="1" x14ac:dyDescent="0.2">
      <c r="A367" s="603"/>
      <c r="B367" s="605" t="s">
        <v>578</v>
      </c>
      <c r="C367" s="606"/>
      <c r="D367" s="606"/>
      <c r="E367" s="607"/>
      <c r="F367" s="335">
        <v>24</v>
      </c>
      <c r="G367" s="335">
        <v>45</v>
      </c>
      <c r="I367" s="335">
        <f t="shared" si="12"/>
        <v>21</v>
      </c>
      <c r="J367" s="335">
        <f t="shared" si="13"/>
        <v>0.875</v>
      </c>
    </row>
    <row r="368" spans="1:10" s="69" customFormat="1" ht="12.75" x14ac:dyDescent="0.2">
      <c r="A368" s="603"/>
      <c r="B368" s="602" t="s">
        <v>579</v>
      </c>
      <c r="C368" s="611">
        <v>1</v>
      </c>
      <c r="D368" s="602">
        <v>2</v>
      </c>
      <c r="E368" s="322" t="s">
        <v>154</v>
      </c>
      <c r="F368" s="176">
        <v>42</v>
      </c>
      <c r="G368" s="176">
        <v>49</v>
      </c>
      <c r="I368" s="176">
        <f t="shared" si="12"/>
        <v>7</v>
      </c>
      <c r="J368" s="176">
        <f t="shared" si="13"/>
        <v>0.16666666666666666</v>
      </c>
    </row>
    <row r="369" spans="1:10" s="69" customFormat="1" ht="12.75" x14ac:dyDescent="0.2">
      <c r="A369" s="603"/>
      <c r="B369" s="603"/>
      <c r="C369" s="612"/>
      <c r="D369" s="603"/>
      <c r="E369" s="322" t="s">
        <v>124</v>
      </c>
      <c r="F369" s="176">
        <v>229</v>
      </c>
      <c r="G369" s="176">
        <v>208</v>
      </c>
      <c r="I369" s="176">
        <f t="shared" si="12"/>
        <v>-21</v>
      </c>
      <c r="J369" s="176">
        <f t="shared" si="13"/>
        <v>-9.1703056768558958E-2</v>
      </c>
    </row>
    <row r="370" spans="1:10" s="69" customFormat="1" ht="12.75" x14ac:dyDescent="0.2">
      <c r="A370" s="603"/>
      <c r="B370" s="603"/>
      <c r="C370" s="612"/>
      <c r="D370" s="603"/>
      <c r="E370" s="322" t="s">
        <v>125</v>
      </c>
      <c r="F370" s="176">
        <v>7</v>
      </c>
      <c r="G370" s="176">
        <v>7</v>
      </c>
      <c r="I370" s="176">
        <f t="shared" si="12"/>
        <v>0</v>
      </c>
      <c r="J370" s="176">
        <f t="shared" si="13"/>
        <v>0</v>
      </c>
    </row>
    <row r="371" spans="1:10" s="69" customFormat="1" ht="12.75" x14ac:dyDescent="0.2">
      <c r="A371" s="603"/>
      <c r="B371" s="603"/>
      <c r="C371" s="612"/>
      <c r="D371" s="603"/>
      <c r="E371" s="322" t="s">
        <v>126</v>
      </c>
      <c r="F371" s="176">
        <v>317</v>
      </c>
      <c r="G371" s="176">
        <v>298</v>
      </c>
      <c r="I371" s="176">
        <f t="shared" si="12"/>
        <v>-19</v>
      </c>
      <c r="J371" s="176">
        <f t="shared" si="13"/>
        <v>-5.993690851735016E-2</v>
      </c>
    </row>
    <row r="372" spans="1:10" s="69" customFormat="1" ht="12.75" x14ac:dyDescent="0.2">
      <c r="A372" s="603"/>
      <c r="B372" s="603"/>
      <c r="C372" s="612"/>
      <c r="D372" s="603"/>
      <c r="E372" s="322" t="s">
        <v>132</v>
      </c>
      <c r="F372" s="176">
        <v>135</v>
      </c>
      <c r="G372" s="176">
        <v>139</v>
      </c>
      <c r="I372" s="176">
        <f t="shared" si="12"/>
        <v>4</v>
      </c>
      <c r="J372" s="176">
        <f t="shared" si="13"/>
        <v>2.9629629629629631E-2</v>
      </c>
    </row>
    <row r="373" spans="1:10" s="69" customFormat="1" ht="12.75" x14ac:dyDescent="0.2">
      <c r="A373" s="603"/>
      <c r="B373" s="603"/>
      <c r="C373" s="612"/>
      <c r="D373" s="603"/>
      <c r="E373" s="322" t="s">
        <v>127</v>
      </c>
      <c r="F373" s="176">
        <v>1648</v>
      </c>
      <c r="G373" s="176">
        <v>1785</v>
      </c>
      <c r="I373" s="176">
        <f t="shared" si="12"/>
        <v>137</v>
      </c>
      <c r="J373" s="176">
        <f t="shared" si="13"/>
        <v>8.3131067961165053E-2</v>
      </c>
    </row>
    <row r="374" spans="1:10" s="69" customFormat="1" ht="12.75" x14ac:dyDescent="0.2">
      <c r="A374" s="603"/>
      <c r="B374" s="603"/>
      <c r="C374" s="613"/>
      <c r="D374" s="603"/>
      <c r="E374" s="322" t="s">
        <v>156</v>
      </c>
      <c r="F374" s="176">
        <v>25</v>
      </c>
      <c r="G374" s="176">
        <v>22</v>
      </c>
      <c r="I374" s="176">
        <f t="shared" si="12"/>
        <v>-3</v>
      </c>
      <c r="J374" s="176">
        <f t="shared" si="13"/>
        <v>-0.12</v>
      </c>
    </row>
    <row r="375" spans="1:10" s="69" customFormat="1" ht="12.75" x14ac:dyDescent="0.2">
      <c r="A375" s="603"/>
      <c r="B375" s="603"/>
      <c r="C375" s="611">
        <v>2</v>
      </c>
      <c r="D375" s="603">
        <v>2</v>
      </c>
      <c r="E375" s="322" t="s">
        <v>157</v>
      </c>
      <c r="F375" s="176">
        <v>24</v>
      </c>
      <c r="G375" s="176">
        <v>16</v>
      </c>
      <c r="I375" s="176">
        <f t="shared" si="12"/>
        <v>-8</v>
      </c>
      <c r="J375" s="176">
        <f t="shared" si="13"/>
        <v>-0.33333333333333331</v>
      </c>
    </row>
    <row r="376" spans="1:10" s="69" customFormat="1" ht="11.25" customHeight="1" x14ac:dyDescent="0.2">
      <c r="A376" s="603"/>
      <c r="B376" s="603"/>
      <c r="C376" s="612"/>
      <c r="D376" s="603"/>
      <c r="E376" s="322" t="s">
        <v>133</v>
      </c>
      <c r="F376" s="176">
        <v>168</v>
      </c>
      <c r="G376" s="176">
        <v>190</v>
      </c>
      <c r="I376" s="176">
        <f t="shared" si="12"/>
        <v>22</v>
      </c>
      <c r="J376" s="176">
        <f t="shared" si="13"/>
        <v>0.13095238095238096</v>
      </c>
    </row>
    <row r="377" spans="1:10" s="69" customFormat="1" ht="11.25" customHeight="1" x14ac:dyDescent="0.2">
      <c r="A377" s="603"/>
      <c r="B377" s="603"/>
      <c r="C377" s="612"/>
      <c r="D377" s="603"/>
      <c r="E377" s="322" t="s">
        <v>134</v>
      </c>
      <c r="F377" s="176">
        <v>8</v>
      </c>
      <c r="G377" s="176">
        <v>6</v>
      </c>
      <c r="I377" s="176">
        <f t="shared" si="12"/>
        <v>-2</v>
      </c>
      <c r="J377" s="176">
        <f t="shared" si="13"/>
        <v>-0.25</v>
      </c>
    </row>
    <row r="378" spans="1:10" s="69" customFormat="1" ht="11.25" customHeight="1" x14ac:dyDescent="0.2">
      <c r="A378" s="603"/>
      <c r="B378" s="603"/>
      <c r="C378" s="612"/>
      <c r="D378" s="603"/>
      <c r="E378" s="322" t="s">
        <v>135</v>
      </c>
      <c r="F378" s="176">
        <v>226</v>
      </c>
      <c r="G378" s="176">
        <v>265</v>
      </c>
      <c r="I378" s="176">
        <f t="shared" si="12"/>
        <v>39</v>
      </c>
      <c r="J378" s="176">
        <f t="shared" si="13"/>
        <v>0.17256637168141592</v>
      </c>
    </row>
    <row r="379" spans="1:10" s="69" customFormat="1" ht="11.25" customHeight="1" x14ac:dyDescent="0.2">
      <c r="A379" s="603"/>
      <c r="B379" s="603"/>
      <c r="C379" s="612"/>
      <c r="D379" s="603"/>
      <c r="E379" s="322" t="s">
        <v>160</v>
      </c>
      <c r="F379" s="176">
        <v>111</v>
      </c>
      <c r="G379" s="176">
        <v>119</v>
      </c>
      <c r="I379" s="176">
        <f t="shared" si="12"/>
        <v>8</v>
      </c>
      <c r="J379" s="176">
        <f t="shared" si="13"/>
        <v>7.2072072072072071E-2</v>
      </c>
    </row>
    <row r="380" spans="1:10" s="69" customFormat="1" ht="11.25" customHeight="1" x14ac:dyDescent="0.2">
      <c r="A380" s="603"/>
      <c r="B380" s="603"/>
      <c r="C380" s="612"/>
      <c r="D380" s="603"/>
      <c r="E380" s="322" t="s">
        <v>136</v>
      </c>
      <c r="F380" s="176">
        <v>1299</v>
      </c>
      <c r="G380" s="176">
        <v>1357</v>
      </c>
      <c r="I380" s="176">
        <f t="shared" si="12"/>
        <v>58</v>
      </c>
      <c r="J380" s="176">
        <f t="shared" si="13"/>
        <v>4.4649730561970746E-2</v>
      </c>
    </row>
    <row r="381" spans="1:10" s="69" customFormat="1" ht="11.25" customHeight="1" x14ac:dyDescent="0.2">
      <c r="A381" s="603"/>
      <c r="B381" s="604"/>
      <c r="C381" s="613"/>
      <c r="D381" s="604"/>
      <c r="E381" s="322" t="s">
        <v>159</v>
      </c>
      <c r="F381" s="176">
        <v>21</v>
      </c>
      <c r="G381" s="176">
        <v>22</v>
      </c>
      <c r="I381" s="176">
        <f t="shared" si="12"/>
        <v>1</v>
      </c>
      <c r="J381" s="176">
        <f t="shared" si="13"/>
        <v>4.7619047619047616E-2</v>
      </c>
    </row>
    <row r="382" spans="1:10" s="69" customFormat="1" ht="11.25" customHeight="1" x14ac:dyDescent="0.2">
      <c r="A382" s="603"/>
      <c r="B382" s="605" t="s">
        <v>580</v>
      </c>
      <c r="C382" s="606"/>
      <c r="D382" s="606"/>
      <c r="E382" s="607"/>
      <c r="F382" s="335">
        <v>4260</v>
      </c>
      <c r="G382" s="335">
        <v>4483</v>
      </c>
      <c r="I382" s="335">
        <f t="shared" si="12"/>
        <v>223</v>
      </c>
      <c r="J382" s="335">
        <f t="shared" si="13"/>
        <v>5.2347417840375589E-2</v>
      </c>
    </row>
    <row r="383" spans="1:10" s="69" customFormat="1" ht="12.75" x14ac:dyDescent="0.2">
      <c r="A383" s="603"/>
      <c r="B383" s="602" t="s">
        <v>6</v>
      </c>
      <c r="C383" s="611">
        <v>1</v>
      </c>
      <c r="D383" s="323">
        <v>2</v>
      </c>
      <c r="E383" s="322" t="s">
        <v>581</v>
      </c>
      <c r="F383" s="176"/>
      <c r="G383" s="176">
        <v>138</v>
      </c>
      <c r="I383" s="176">
        <f t="shared" si="12"/>
        <v>138</v>
      </c>
      <c r="J383" s="176" t="e">
        <f t="shared" si="13"/>
        <v>#DIV/0!</v>
      </c>
    </row>
    <row r="384" spans="1:10" s="69" customFormat="1" ht="12.75" x14ac:dyDescent="0.2">
      <c r="A384" s="603"/>
      <c r="B384" s="603"/>
      <c r="C384" s="612"/>
      <c r="D384" s="324"/>
      <c r="E384" s="322" t="s">
        <v>208</v>
      </c>
      <c r="F384" s="176">
        <v>4</v>
      </c>
      <c r="G384" s="176"/>
      <c r="I384" s="176">
        <f t="shared" si="12"/>
        <v>-4</v>
      </c>
      <c r="J384" s="176">
        <f t="shared" si="13"/>
        <v>-1</v>
      </c>
    </row>
    <row r="385" spans="1:10" s="69" customFormat="1" ht="12.75" x14ac:dyDescent="0.2">
      <c r="A385" s="603"/>
      <c r="B385" s="603"/>
      <c r="C385" s="612"/>
      <c r="D385" s="324"/>
      <c r="E385" s="322" t="s">
        <v>583</v>
      </c>
      <c r="F385" s="176"/>
      <c r="G385" s="176">
        <v>34</v>
      </c>
      <c r="I385" s="176">
        <f t="shared" si="12"/>
        <v>34</v>
      </c>
      <c r="J385" s="176" t="e">
        <f t="shared" si="13"/>
        <v>#DIV/0!</v>
      </c>
    </row>
    <row r="386" spans="1:10" s="69" customFormat="1" ht="12.75" x14ac:dyDescent="0.2">
      <c r="A386" s="603"/>
      <c r="B386" s="603"/>
      <c r="C386" s="612"/>
      <c r="D386" s="324"/>
      <c r="E386" s="322" t="s">
        <v>28</v>
      </c>
      <c r="F386" s="176">
        <v>213</v>
      </c>
      <c r="G386" s="176">
        <v>226</v>
      </c>
      <c r="I386" s="176">
        <f t="shared" si="12"/>
        <v>13</v>
      </c>
      <c r="J386" s="176">
        <f t="shared" si="13"/>
        <v>6.1032863849765258E-2</v>
      </c>
    </row>
    <row r="387" spans="1:10" s="69" customFormat="1" ht="12.75" x14ac:dyDescent="0.2">
      <c r="A387" s="603"/>
      <c r="B387" s="603"/>
      <c r="C387" s="612"/>
      <c r="D387" s="324"/>
      <c r="E387" s="322" t="s">
        <v>60</v>
      </c>
      <c r="F387" s="176">
        <v>400</v>
      </c>
      <c r="G387" s="176">
        <v>407</v>
      </c>
      <c r="I387" s="176">
        <f t="shared" si="12"/>
        <v>7</v>
      </c>
      <c r="J387" s="176">
        <f t="shared" si="13"/>
        <v>1.7500000000000002E-2</v>
      </c>
    </row>
    <row r="388" spans="1:10" s="69" customFormat="1" ht="12.75" x14ac:dyDescent="0.2">
      <c r="A388" s="603"/>
      <c r="B388" s="603"/>
      <c r="C388" s="612"/>
      <c r="D388" s="324"/>
      <c r="E388" s="322" t="s">
        <v>65</v>
      </c>
      <c r="F388" s="176">
        <v>46</v>
      </c>
      <c r="G388" s="176"/>
      <c r="I388" s="176">
        <f t="shared" si="12"/>
        <v>-46</v>
      </c>
      <c r="J388" s="176">
        <f t="shared" si="13"/>
        <v>-1</v>
      </c>
    </row>
    <row r="389" spans="1:10" s="69" customFormat="1" ht="12.75" x14ac:dyDescent="0.2">
      <c r="A389" s="603"/>
      <c r="B389" s="603"/>
      <c r="C389" s="612"/>
      <c r="D389" s="324"/>
      <c r="E389" s="322" t="s">
        <v>92</v>
      </c>
      <c r="F389" s="176">
        <v>186</v>
      </c>
      <c r="G389" s="176">
        <v>210</v>
      </c>
      <c r="I389" s="176">
        <f t="shared" si="12"/>
        <v>24</v>
      </c>
      <c r="J389" s="176">
        <f t="shared" si="13"/>
        <v>0.12903225806451613</v>
      </c>
    </row>
    <row r="390" spans="1:10" s="69" customFormat="1" ht="12.75" x14ac:dyDescent="0.2">
      <c r="A390" s="603"/>
      <c r="B390" s="603"/>
      <c r="C390" s="612"/>
      <c r="D390" s="324"/>
      <c r="E390" s="322" t="s">
        <v>73</v>
      </c>
      <c r="F390" s="176">
        <v>140</v>
      </c>
      <c r="G390" s="176"/>
      <c r="I390" s="176">
        <f t="shared" si="12"/>
        <v>-140</v>
      </c>
      <c r="J390" s="176">
        <f t="shared" si="13"/>
        <v>-1</v>
      </c>
    </row>
    <row r="391" spans="1:10" s="69" customFormat="1" ht="12.75" x14ac:dyDescent="0.2">
      <c r="A391" s="603"/>
      <c r="B391" s="603"/>
      <c r="C391" s="612"/>
      <c r="D391" s="324"/>
      <c r="E391" s="322" t="s">
        <v>161</v>
      </c>
      <c r="F391" s="176">
        <v>978</v>
      </c>
      <c r="G391" s="176">
        <v>976</v>
      </c>
      <c r="I391" s="176">
        <f t="shared" si="12"/>
        <v>-2</v>
      </c>
      <c r="J391" s="176">
        <f t="shared" si="13"/>
        <v>-2.0449897750511249E-3</v>
      </c>
    </row>
    <row r="392" spans="1:10" s="69" customFormat="1" ht="12.75" x14ac:dyDescent="0.2">
      <c r="A392" s="603"/>
      <c r="B392" s="603"/>
      <c r="C392" s="612"/>
      <c r="D392" s="324"/>
      <c r="E392" s="322" t="s">
        <v>162</v>
      </c>
      <c r="F392" s="176">
        <v>33</v>
      </c>
      <c r="G392" s="176">
        <v>38</v>
      </c>
      <c r="I392" s="176">
        <f t="shared" si="12"/>
        <v>5</v>
      </c>
      <c r="J392" s="176">
        <f t="shared" si="13"/>
        <v>0.15151515151515152</v>
      </c>
    </row>
    <row r="393" spans="1:10" s="69" customFormat="1" ht="12.75" x14ac:dyDescent="0.2">
      <c r="A393" s="603"/>
      <c r="B393" s="603"/>
      <c r="C393" s="612"/>
      <c r="D393" s="324"/>
      <c r="E393" s="322" t="s">
        <v>210</v>
      </c>
      <c r="F393" s="176">
        <v>51</v>
      </c>
      <c r="G393" s="176">
        <v>45</v>
      </c>
      <c r="I393" s="176">
        <f t="shared" si="12"/>
        <v>-6</v>
      </c>
      <c r="J393" s="176">
        <f t="shared" si="13"/>
        <v>-0.11764705882352941</v>
      </c>
    </row>
    <row r="394" spans="1:10" s="69" customFormat="1" ht="12.75" x14ac:dyDescent="0.2">
      <c r="A394" s="603"/>
      <c r="B394" s="603"/>
      <c r="C394" s="612"/>
      <c r="D394" s="324"/>
      <c r="E394" s="322" t="s">
        <v>180</v>
      </c>
      <c r="F394" s="176">
        <v>142</v>
      </c>
      <c r="G394" s="176">
        <v>123</v>
      </c>
      <c r="I394" s="176">
        <f t="shared" si="12"/>
        <v>-19</v>
      </c>
      <c r="J394" s="176">
        <f t="shared" si="13"/>
        <v>-0.13380281690140844</v>
      </c>
    </row>
    <row r="395" spans="1:10" s="69" customFormat="1" ht="12.75" x14ac:dyDescent="0.2">
      <c r="A395" s="603"/>
      <c r="B395" s="603"/>
      <c r="C395" s="612"/>
      <c r="D395" s="324"/>
      <c r="E395" s="322" t="s">
        <v>78</v>
      </c>
      <c r="F395" s="176">
        <v>110</v>
      </c>
      <c r="G395" s="176">
        <v>101</v>
      </c>
      <c r="I395" s="176">
        <f t="shared" si="12"/>
        <v>-9</v>
      </c>
      <c r="J395" s="176">
        <f t="shared" si="13"/>
        <v>-8.1818181818181818E-2</v>
      </c>
    </row>
    <row r="396" spans="1:10" s="69" customFormat="1" ht="12.75" x14ac:dyDescent="0.2">
      <c r="A396" s="603"/>
      <c r="B396" s="603"/>
      <c r="C396" s="612"/>
      <c r="D396" s="324"/>
      <c r="E396" s="322" t="s">
        <v>16</v>
      </c>
      <c r="F396" s="176">
        <v>209</v>
      </c>
      <c r="G396" s="176">
        <v>216</v>
      </c>
      <c r="I396" s="176">
        <f t="shared" si="12"/>
        <v>7</v>
      </c>
      <c r="J396" s="176">
        <f t="shared" si="13"/>
        <v>3.3492822966507178E-2</v>
      </c>
    </row>
    <row r="397" spans="1:10" s="69" customFormat="1" ht="12.75" x14ac:dyDescent="0.2">
      <c r="A397" s="603"/>
      <c r="B397" s="603"/>
      <c r="C397" s="612"/>
      <c r="D397" s="324"/>
      <c r="E397" s="322" t="s">
        <v>61</v>
      </c>
      <c r="F397" s="176">
        <v>210</v>
      </c>
      <c r="G397" s="176">
        <v>203</v>
      </c>
      <c r="I397" s="176">
        <f t="shared" si="12"/>
        <v>-7</v>
      </c>
      <c r="J397" s="176">
        <f t="shared" si="13"/>
        <v>-3.3333333333333333E-2</v>
      </c>
    </row>
    <row r="398" spans="1:10" s="69" customFormat="1" ht="12.75" x14ac:dyDescent="0.2">
      <c r="A398" s="603"/>
      <c r="B398" s="603"/>
      <c r="C398" s="612"/>
      <c r="D398" s="324"/>
      <c r="E398" s="322" t="s">
        <v>43</v>
      </c>
      <c r="F398" s="176">
        <v>12</v>
      </c>
      <c r="G398" s="176">
        <v>16</v>
      </c>
      <c r="I398" s="176">
        <f t="shared" si="12"/>
        <v>4</v>
      </c>
      <c r="J398" s="176">
        <f t="shared" si="13"/>
        <v>0.33333333333333331</v>
      </c>
    </row>
    <row r="399" spans="1:10" s="69" customFormat="1" ht="25.5" x14ac:dyDescent="0.2">
      <c r="A399" s="603"/>
      <c r="B399" s="603"/>
      <c r="C399" s="612"/>
      <c r="D399" s="324"/>
      <c r="E399" s="322" t="s">
        <v>211</v>
      </c>
      <c r="F399" s="176">
        <v>27</v>
      </c>
      <c r="G399" s="176">
        <v>31</v>
      </c>
      <c r="I399" s="176">
        <f t="shared" si="12"/>
        <v>4</v>
      </c>
      <c r="J399" s="176">
        <f t="shared" si="13"/>
        <v>0.14814814814814814</v>
      </c>
    </row>
    <row r="400" spans="1:10" s="69" customFormat="1" ht="12.75" x14ac:dyDescent="0.2">
      <c r="A400" s="603"/>
      <c r="B400" s="603"/>
      <c r="C400" s="612"/>
      <c r="D400" s="324"/>
      <c r="E400" s="322" t="s">
        <v>213</v>
      </c>
      <c r="F400" s="176">
        <v>7</v>
      </c>
      <c r="G400" s="176">
        <v>11</v>
      </c>
      <c r="I400" s="176">
        <f t="shared" si="12"/>
        <v>4</v>
      </c>
      <c r="J400" s="176">
        <f t="shared" si="13"/>
        <v>0.5714285714285714</v>
      </c>
    </row>
    <row r="401" spans="1:10" s="69" customFormat="1" ht="12.75" x14ac:dyDescent="0.2">
      <c r="A401" s="603"/>
      <c r="B401" s="603"/>
      <c r="C401" s="612"/>
      <c r="D401" s="324"/>
      <c r="E401" s="322" t="s">
        <v>215</v>
      </c>
      <c r="F401" s="176">
        <v>2937</v>
      </c>
      <c r="G401" s="176">
        <v>3129</v>
      </c>
      <c r="I401" s="176">
        <f t="shared" si="12"/>
        <v>192</v>
      </c>
      <c r="J401" s="176">
        <f t="shared" si="13"/>
        <v>6.537282941777324E-2</v>
      </c>
    </row>
    <row r="402" spans="1:10" s="69" customFormat="1" ht="12.75" x14ac:dyDescent="0.2">
      <c r="A402" s="603"/>
      <c r="B402" s="603"/>
      <c r="C402" s="612"/>
      <c r="D402" s="324"/>
      <c r="E402" s="322" t="s">
        <v>89</v>
      </c>
      <c r="F402" s="176">
        <v>7</v>
      </c>
      <c r="G402" s="176"/>
      <c r="I402" s="176">
        <f t="shared" si="12"/>
        <v>-7</v>
      </c>
      <c r="J402" s="176">
        <f t="shared" si="13"/>
        <v>-1</v>
      </c>
    </row>
    <row r="403" spans="1:10" s="69" customFormat="1" ht="12.75" x14ac:dyDescent="0.2">
      <c r="A403" s="603"/>
      <c r="B403" s="603"/>
      <c r="C403" s="612"/>
      <c r="D403" s="324"/>
      <c r="E403" s="322" t="s">
        <v>216</v>
      </c>
      <c r="F403" s="176">
        <v>532</v>
      </c>
      <c r="G403" s="176">
        <v>518</v>
      </c>
      <c r="I403" s="176">
        <f t="shared" si="12"/>
        <v>-14</v>
      </c>
      <c r="J403" s="176">
        <f t="shared" si="13"/>
        <v>-2.6315789473684209E-2</v>
      </c>
    </row>
    <row r="404" spans="1:10" s="69" customFormat="1" ht="12.75" x14ac:dyDescent="0.2">
      <c r="A404" s="603"/>
      <c r="B404" s="603"/>
      <c r="C404" s="612"/>
      <c r="D404" s="324"/>
      <c r="E404" s="322" t="s">
        <v>217</v>
      </c>
      <c r="F404" s="176">
        <v>86</v>
      </c>
      <c r="G404" s="176">
        <v>80</v>
      </c>
      <c r="I404" s="176">
        <f t="shared" si="12"/>
        <v>-6</v>
      </c>
      <c r="J404" s="176">
        <f t="shared" si="13"/>
        <v>-6.9767441860465115E-2</v>
      </c>
    </row>
    <row r="405" spans="1:10" s="69" customFormat="1" ht="12.75" x14ac:dyDescent="0.2">
      <c r="A405" s="603"/>
      <c r="B405" s="603"/>
      <c r="C405" s="613"/>
      <c r="D405" s="324"/>
      <c r="E405" s="322" t="s">
        <v>22</v>
      </c>
      <c r="F405" s="176">
        <v>311</v>
      </c>
      <c r="G405" s="176">
        <v>332</v>
      </c>
      <c r="I405" s="176">
        <f t="shared" si="12"/>
        <v>21</v>
      </c>
      <c r="J405" s="176">
        <f t="shared" si="13"/>
        <v>6.7524115755627015E-2</v>
      </c>
    </row>
    <row r="406" spans="1:10" s="69" customFormat="1" ht="11.25" customHeight="1" x14ac:dyDescent="0.2">
      <c r="A406" s="603"/>
      <c r="B406" s="603"/>
      <c r="C406" s="611">
        <v>2</v>
      </c>
      <c r="D406" s="334">
        <v>2</v>
      </c>
      <c r="E406" s="322" t="s">
        <v>584</v>
      </c>
      <c r="F406" s="176"/>
      <c r="G406" s="176">
        <v>4</v>
      </c>
      <c r="I406" s="176">
        <f t="shared" si="12"/>
        <v>4</v>
      </c>
      <c r="J406" s="176" t="e">
        <f t="shared" si="13"/>
        <v>#DIV/0!</v>
      </c>
    </row>
    <row r="407" spans="1:10" s="69" customFormat="1" ht="11.25" customHeight="1" x14ac:dyDescent="0.2">
      <c r="A407" s="603"/>
      <c r="B407" s="603"/>
      <c r="C407" s="612"/>
      <c r="D407" s="334"/>
      <c r="E407" s="322" t="s">
        <v>29</v>
      </c>
      <c r="F407" s="176">
        <v>204</v>
      </c>
      <c r="G407" s="176">
        <v>187</v>
      </c>
      <c r="I407" s="176">
        <f t="shared" si="12"/>
        <v>-17</v>
      </c>
      <c r="J407" s="176">
        <f t="shared" si="13"/>
        <v>-8.3333333333333329E-2</v>
      </c>
    </row>
    <row r="408" spans="1:10" s="69" customFormat="1" ht="11.25" customHeight="1" x14ac:dyDescent="0.2">
      <c r="A408" s="603"/>
      <c r="B408" s="603"/>
      <c r="C408" s="612"/>
      <c r="D408" s="334"/>
      <c r="E408" s="322" t="s">
        <v>74</v>
      </c>
      <c r="F408" s="176">
        <v>333</v>
      </c>
      <c r="G408" s="176">
        <v>368</v>
      </c>
      <c r="I408" s="176">
        <f t="shared" ref="I408:I471" si="14">G408-F408</f>
        <v>35</v>
      </c>
      <c r="J408" s="176">
        <f t="shared" ref="J408:J471" si="15">I408/F408</f>
        <v>0.10510510510510511</v>
      </c>
    </row>
    <row r="409" spans="1:10" s="69" customFormat="1" ht="11.25" customHeight="1" x14ac:dyDescent="0.2">
      <c r="A409" s="603"/>
      <c r="B409" s="603"/>
      <c r="C409" s="612"/>
      <c r="D409" s="334"/>
      <c r="E409" s="322" t="s">
        <v>80</v>
      </c>
      <c r="F409" s="176">
        <v>37</v>
      </c>
      <c r="G409" s="176">
        <v>40</v>
      </c>
      <c r="I409" s="176">
        <f t="shared" si="14"/>
        <v>3</v>
      </c>
      <c r="J409" s="176">
        <f t="shared" si="15"/>
        <v>8.1081081081081086E-2</v>
      </c>
    </row>
    <row r="410" spans="1:10" s="69" customFormat="1" ht="11.25" customHeight="1" x14ac:dyDescent="0.2">
      <c r="A410" s="603"/>
      <c r="B410" s="603"/>
      <c r="C410" s="612"/>
      <c r="D410" s="334"/>
      <c r="E410" s="322" t="s">
        <v>112</v>
      </c>
      <c r="F410" s="176">
        <v>179</v>
      </c>
      <c r="G410" s="176">
        <v>178</v>
      </c>
      <c r="I410" s="176">
        <f t="shared" si="14"/>
        <v>-1</v>
      </c>
      <c r="J410" s="176">
        <f t="shared" si="15"/>
        <v>-5.5865921787709499E-3</v>
      </c>
    </row>
    <row r="411" spans="1:10" s="69" customFormat="1" ht="11.25" customHeight="1" x14ac:dyDescent="0.2">
      <c r="A411" s="603"/>
      <c r="B411" s="603"/>
      <c r="C411" s="612"/>
      <c r="D411" s="334"/>
      <c r="E411" s="322" t="s">
        <v>90</v>
      </c>
      <c r="F411" s="176">
        <v>127</v>
      </c>
      <c r="G411" s="176">
        <v>132</v>
      </c>
      <c r="I411" s="176">
        <f t="shared" si="14"/>
        <v>5</v>
      </c>
      <c r="J411" s="176">
        <f t="shared" si="15"/>
        <v>3.937007874015748E-2</v>
      </c>
    </row>
    <row r="412" spans="1:10" s="69" customFormat="1" ht="11.25" customHeight="1" x14ac:dyDescent="0.2">
      <c r="A412" s="603"/>
      <c r="B412" s="603"/>
      <c r="C412" s="612"/>
      <c r="D412" s="334"/>
      <c r="E412" s="322" t="s">
        <v>163</v>
      </c>
      <c r="F412" s="176">
        <v>886</v>
      </c>
      <c r="G412" s="176">
        <v>906</v>
      </c>
      <c r="I412" s="176">
        <f t="shared" si="14"/>
        <v>20</v>
      </c>
      <c r="J412" s="176">
        <f t="shared" si="15"/>
        <v>2.2573363431151242E-2</v>
      </c>
    </row>
    <row r="413" spans="1:10" s="69" customFormat="1" ht="11.25" customHeight="1" x14ac:dyDescent="0.2">
      <c r="A413" s="603"/>
      <c r="B413" s="603"/>
      <c r="C413" s="612"/>
      <c r="D413" s="334"/>
      <c r="E413" s="322" t="s">
        <v>164</v>
      </c>
      <c r="F413" s="176">
        <v>30</v>
      </c>
      <c r="G413" s="176">
        <v>32</v>
      </c>
      <c r="I413" s="176">
        <f t="shared" si="14"/>
        <v>2</v>
      </c>
      <c r="J413" s="176">
        <f t="shared" si="15"/>
        <v>6.6666666666666666E-2</v>
      </c>
    </row>
    <row r="414" spans="1:10" s="69" customFormat="1" ht="11.25" customHeight="1" x14ac:dyDescent="0.2">
      <c r="A414" s="603"/>
      <c r="B414" s="603"/>
      <c r="C414" s="612"/>
      <c r="D414" s="334"/>
      <c r="E414" s="322" t="s">
        <v>585</v>
      </c>
      <c r="F414" s="176"/>
      <c r="G414" s="176">
        <v>48</v>
      </c>
      <c r="I414" s="176">
        <f t="shared" si="14"/>
        <v>48</v>
      </c>
      <c r="J414" s="176" t="e">
        <f t="shared" si="15"/>
        <v>#DIV/0!</v>
      </c>
    </row>
    <row r="415" spans="1:10" s="69" customFormat="1" ht="11.25" customHeight="1" x14ac:dyDescent="0.2">
      <c r="A415" s="603"/>
      <c r="B415" s="603"/>
      <c r="C415" s="612"/>
      <c r="D415" s="334"/>
      <c r="E415" s="322" t="s">
        <v>220</v>
      </c>
      <c r="F415" s="176">
        <v>135</v>
      </c>
      <c r="G415" s="176">
        <v>127</v>
      </c>
      <c r="I415" s="176">
        <f t="shared" si="14"/>
        <v>-8</v>
      </c>
      <c r="J415" s="176">
        <f t="shared" si="15"/>
        <v>-5.9259259259259262E-2</v>
      </c>
    </row>
    <row r="416" spans="1:10" s="69" customFormat="1" ht="11.25" customHeight="1" x14ac:dyDescent="0.2">
      <c r="A416" s="603"/>
      <c r="B416" s="603"/>
      <c r="C416" s="612"/>
      <c r="D416" s="334"/>
      <c r="E416" s="322" t="s">
        <v>93</v>
      </c>
      <c r="F416" s="176">
        <v>105</v>
      </c>
      <c r="G416" s="176">
        <v>96</v>
      </c>
      <c r="I416" s="176">
        <f t="shared" si="14"/>
        <v>-9</v>
      </c>
      <c r="J416" s="176">
        <f t="shared" si="15"/>
        <v>-8.5714285714285715E-2</v>
      </c>
    </row>
    <row r="417" spans="1:10" s="69" customFormat="1" ht="11.25" customHeight="1" x14ac:dyDescent="0.2">
      <c r="A417" s="603"/>
      <c r="B417" s="603"/>
      <c r="C417" s="612"/>
      <c r="D417" s="334"/>
      <c r="E417" s="322" t="s">
        <v>18</v>
      </c>
      <c r="F417" s="176">
        <v>205</v>
      </c>
      <c r="G417" s="176">
        <v>199</v>
      </c>
      <c r="I417" s="176">
        <f t="shared" si="14"/>
        <v>-6</v>
      </c>
      <c r="J417" s="176">
        <f t="shared" si="15"/>
        <v>-2.9268292682926831E-2</v>
      </c>
    </row>
    <row r="418" spans="1:10" s="69" customFormat="1" ht="11.25" customHeight="1" x14ac:dyDescent="0.2">
      <c r="A418" s="603"/>
      <c r="B418" s="603"/>
      <c r="C418" s="612"/>
      <c r="D418" s="334"/>
      <c r="E418" s="322" t="s">
        <v>75</v>
      </c>
      <c r="F418" s="176">
        <v>186</v>
      </c>
      <c r="G418" s="176">
        <v>193</v>
      </c>
      <c r="I418" s="176">
        <f t="shared" si="14"/>
        <v>7</v>
      </c>
      <c r="J418" s="176">
        <f t="shared" si="15"/>
        <v>3.7634408602150539E-2</v>
      </c>
    </row>
    <row r="419" spans="1:10" s="69" customFormat="1" ht="11.25" customHeight="1" x14ac:dyDescent="0.2">
      <c r="A419" s="603"/>
      <c r="B419" s="603"/>
      <c r="C419" s="612"/>
      <c r="D419" s="334"/>
      <c r="E419" s="322" t="s">
        <v>44</v>
      </c>
      <c r="F419" s="176">
        <v>16</v>
      </c>
      <c r="G419" s="176">
        <v>11</v>
      </c>
      <c r="I419" s="176">
        <f t="shared" si="14"/>
        <v>-5</v>
      </c>
      <c r="J419" s="176">
        <f t="shared" si="15"/>
        <v>-0.3125</v>
      </c>
    </row>
    <row r="420" spans="1:10" s="69" customFormat="1" ht="11.25" customHeight="1" x14ac:dyDescent="0.2">
      <c r="A420" s="603"/>
      <c r="B420" s="603"/>
      <c r="C420" s="612"/>
      <c r="D420" s="334"/>
      <c r="E420" s="322" t="s">
        <v>221</v>
      </c>
      <c r="F420" s="176">
        <v>26</v>
      </c>
      <c r="G420" s="176">
        <v>18</v>
      </c>
      <c r="I420" s="176">
        <f t="shared" si="14"/>
        <v>-8</v>
      </c>
      <c r="J420" s="176">
        <f t="shared" si="15"/>
        <v>-0.30769230769230771</v>
      </c>
    </row>
    <row r="421" spans="1:10" s="69" customFormat="1" ht="11.25" customHeight="1" x14ac:dyDescent="0.2">
      <c r="A421" s="603"/>
      <c r="B421" s="603"/>
      <c r="C421" s="612"/>
      <c r="D421" s="334"/>
      <c r="E421" s="322" t="s">
        <v>223</v>
      </c>
      <c r="F421" s="176">
        <v>6</v>
      </c>
      <c r="G421" s="176">
        <v>6</v>
      </c>
      <c r="I421" s="176">
        <f t="shared" si="14"/>
        <v>0</v>
      </c>
      <c r="J421" s="176">
        <f t="shared" si="15"/>
        <v>0</v>
      </c>
    </row>
    <row r="422" spans="1:10" s="69" customFormat="1" ht="11.25" customHeight="1" x14ac:dyDescent="0.2">
      <c r="A422" s="603"/>
      <c r="B422" s="603"/>
      <c r="C422" s="612"/>
      <c r="D422" s="334"/>
      <c r="E422" s="322" t="s">
        <v>24</v>
      </c>
      <c r="F422" s="176">
        <v>63</v>
      </c>
      <c r="G422" s="176"/>
      <c r="I422" s="176">
        <f t="shared" si="14"/>
        <v>-63</v>
      </c>
      <c r="J422" s="176">
        <f t="shared" si="15"/>
        <v>-1</v>
      </c>
    </row>
    <row r="423" spans="1:10" s="69" customFormat="1" ht="11.25" customHeight="1" x14ac:dyDescent="0.2">
      <c r="A423" s="603"/>
      <c r="B423" s="603"/>
      <c r="C423" s="612"/>
      <c r="D423" s="334"/>
      <c r="E423" s="322" t="s">
        <v>586</v>
      </c>
      <c r="F423" s="176"/>
      <c r="G423" s="176">
        <v>2595</v>
      </c>
      <c r="I423" s="176">
        <f t="shared" si="14"/>
        <v>2595</v>
      </c>
      <c r="J423" s="176" t="e">
        <f t="shared" si="15"/>
        <v>#DIV/0!</v>
      </c>
    </row>
    <row r="424" spans="1:10" s="69" customFormat="1" ht="11.25" customHeight="1" x14ac:dyDescent="0.2">
      <c r="A424" s="603"/>
      <c r="B424" s="603"/>
      <c r="C424" s="612"/>
      <c r="D424" s="334"/>
      <c r="E424" s="322" t="s">
        <v>113</v>
      </c>
      <c r="F424" s="176">
        <v>2713</v>
      </c>
      <c r="G424" s="176">
        <v>1</v>
      </c>
      <c r="I424" s="176">
        <f t="shared" si="14"/>
        <v>-2712</v>
      </c>
      <c r="J424" s="176">
        <f t="shared" si="15"/>
        <v>-0.99963140434942865</v>
      </c>
    </row>
    <row r="425" spans="1:10" s="69" customFormat="1" ht="12.75" x14ac:dyDescent="0.2">
      <c r="A425" s="603"/>
      <c r="B425" s="603"/>
      <c r="C425" s="612"/>
      <c r="D425" s="334"/>
      <c r="E425" s="322" t="s">
        <v>225</v>
      </c>
      <c r="F425" s="176">
        <v>472</v>
      </c>
      <c r="G425" s="176">
        <v>452</v>
      </c>
      <c r="I425" s="176">
        <f t="shared" si="14"/>
        <v>-20</v>
      </c>
      <c r="J425" s="176">
        <f t="shared" si="15"/>
        <v>-4.2372881355932202E-2</v>
      </c>
    </row>
    <row r="426" spans="1:10" s="69" customFormat="1" ht="12.75" x14ac:dyDescent="0.2">
      <c r="A426" s="603"/>
      <c r="B426" s="603"/>
      <c r="C426" s="612"/>
      <c r="D426" s="334"/>
      <c r="E426" s="322" t="s">
        <v>226</v>
      </c>
      <c r="F426" s="176">
        <v>63</v>
      </c>
      <c r="G426" s="176">
        <v>70</v>
      </c>
      <c r="I426" s="176">
        <f t="shared" si="14"/>
        <v>7</v>
      </c>
      <c r="J426" s="176">
        <f t="shared" si="15"/>
        <v>0.1111111111111111</v>
      </c>
    </row>
    <row r="427" spans="1:10" s="69" customFormat="1" ht="12.75" x14ac:dyDescent="0.2">
      <c r="A427" s="603"/>
      <c r="B427" s="604"/>
      <c r="C427" s="613"/>
      <c r="D427" s="334"/>
      <c r="E427" s="322" t="s">
        <v>25</v>
      </c>
      <c r="F427" s="176">
        <v>335</v>
      </c>
      <c r="G427" s="176">
        <v>287</v>
      </c>
      <c r="I427" s="176">
        <f t="shared" si="14"/>
        <v>-48</v>
      </c>
      <c r="J427" s="176">
        <f t="shared" si="15"/>
        <v>-0.14328358208955225</v>
      </c>
    </row>
    <row r="428" spans="1:10" s="69" customFormat="1" ht="11.25" customHeight="1" x14ac:dyDescent="0.2">
      <c r="A428" s="604"/>
      <c r="B428" s="605" t="s">
        <v>588</v>
      </c>
      <c r="C428" s="606"/>
      <c r="D428" s="606"/>
      <c r="E428" s="607"/>
      <c r="F428" s="335">
        <v>12762</v>
      </c>
      <c r="G428" s="335">
        <v>12784</v>
      </c>
      <c r="I428" s="335">
        <f t="shared" si="14"/>
        <v>22</v>
      </c>
      <c r="J428" s="335">
        <f t="shared" si="15"/>
        <v>1.7238677323303557E-3</v>
      </c>
    </row>
    <row r="429" spans="1:10" s="69" customFormat="1" ht="12.75" customHeight="1" x14ac:dyDescent="0.2">
      <c r="A429" s="608" t="s">
        <v>118</v>
      </c>
      <c r="B429" s="609"/>
      <c r="C429" s="609"/>
      <c r="D429" s="609"/>
      <c r="E429" s="610"/>
      <c r="F429" s="337">
        <v>24199</v>
      </c>
      <c r="G429" s="337">
        <v>24578</v>
      </c>
      <c r="I429" s="337">
        <f t="shared" si="14"/>
        <v>379</v>
      </c>
      <c r="J429" s="337">
        <f t="shared" si="15"/>
        <v>1.5661804206785403E-2</v>
      </c>
    </row>
    <row r="430" spans="1:10" s="69" customFormat="1" ht="12.75" x14ac:dyDescent="0.2">
      <c r="A430" s="602" t="s">
        <v>40</v>
      </c>
      <c r="B430" s="602" t="s">
        <v>589</v>
      </c>
      <c r="C430" s="611">
        <v>1</v>
      </c>
      <c r="D430" s="323">
        <v>2</v>
      </c>
      <c r="E430" s="322" t="s">
        <v>591</v>
      </c>
      <c r="F430" s="176"/>
      <c r="G430" s="176">
        <v>12</v>
      </c>
      <c r="I430" s="176">
        <f t="shared" si="14"/>
        <v>12</v>
      </c>
      <c r="J430" s="176" t="e">
        <f t="shared" si="15"/>
        <v>#DIV/0!</v>
      </c>
    </row>
    <row r="431" spans="1:10" s="69" customFormat="1" ht="12.75" x14ac:dyDescent="0.2">
      <c r="A431" s="603"/>
      <c r="B431" s="603"/>
      <c r="C431" s="613"/>
      <c r="D431" s="324"/>
      <c r="E431" s="322" t="s">
        <v>183</v>
      </c>
      <c r="F431" s="176">
        <v>4</v>
      </c>
      <c r="G431" s="176"/>
      <c r="I431" s="176">
        <f t="shared" si="14"/>
        <v>-4</v>
      </c>
      <c r="J431" s="176">
        <f t="shared" si="15"/>
        <v>-1</v>
      </c>
    </row>
    <row r="432" spans="1:10" s="69" customFormat="1" ht="12.75" x14ac:dyDescent="0.2">
      <c r="A432" s="603"/>
      <c r="B432" s="604"/>
      <c r="C432" s="322">
        <v>2</v>
      </c>
      <c r="D432" s="334">
        <v>2</v>
      </c>
      <c r="E432" s="322" t="s">
        <v>233</v>
      </c>
      <c r="F432" s="176">
        <v>6</v>
      </c>
      <c r="G432" s="176"/>
      <c r="I432" s="176">
        <f t="shared" si="14"/>
        <v>-6</v>
      </c>
      <c r="J432" s="176">
        <f t="shared" si="15"/>
        <v>-1</v>
      </c>
    </row>
    <row r="433" spans="1:10" s="69" customFormat="1" ht="12.75" x14ac:dyDescent="0.2">
      <c r="A433" s="603"/>
      <c r="B433" s="605" t="s">
        <v>593</v>
      </c>
      <c r="C433" s="606"/>
      <c r="D433" s="606"/>
      <c r="E433" s="607"/>
      <c r="F433" s="335">
        <v>10</v>
      </c>
      <c r="G433" s="335">
        <v>12</v>
      </c>
      <c r="I433" s="335">
        <f t="shared" si="14"/>
        <v>2</v>
      </c>
      <c r="J433" s="335">
        <f t="shared" si="15"/>
        <v>0.2</v>
      </c>
    </row>
    <row r="434" spans="1:10" s="69" customFormat="1" ht="12.75" x14ac:dyDescent="0.2">
      <c r="A434" s="603"/>
      <c r="B434" s="602" t="s">
        <v>264</v>
      </c>
      <c r="C434" s="611">
        <v>1</v>
      </c>
      <c r="D434" s="602">
        <v>1</v>
      </c>
      <c r="E434" s="322" t="s">
        <v>85</v>
      </c>
      <c r="F434" s="176">
        <v>12</v>
      </c>
      <c r="G434" s="176">
        <v>3</v>
      </c>
      <c r="I434" s="176">
        <f t="shared" si="14"/>
        <v>-9</v>
      </c>
      <c r="J434" s="176">
        <f t="shared" si="15"/>
        <v>-0.75</v>
      </c>
    </row>
    <row r="435" spans="1:10" s="69" customFormat="1" ht="12.75" x14ac:dyDescent="0.2">
      <c r="A435" s="603"/>
      <c r="B435" s="603"/>
      <c r="C435" s="612"/>
      <c r="D435" s="603"/>
      <c r="E435" s="322" t="s">
        <v>94</v>
      </c>
      <c r="F435" s="176">
        <v>22</v>
      </c>
      <c r="G435" s="176">
        <v>14</v>
      </c>
      <c r="I435" s="176">
        <f t="shared" si="14"/>
        <v>-8</v>
      </c>
      <c r="J435" s="176">
        <f t="shared" si="15"/>
        <v>-0.36363636363636365</v>
      </c>
    </row>
    <row r="436" spans="1:10" s="69" customFormat="1" ht="12.75" x14ac:dyDescent="0.2">
      <c r="A436" s="603"/>
      <c r="B436" s="603"/>
      <c r="C436" s="612"/>
      <c r="D436" s="604"/>
      <c r="E436" s="322" t="s">
        <v>594</v>
      </c>
      <c r="F436" s="176"/>
      <c r="G436" s="176">
        <v>12</v>
      </c>
      <c r="I436" s="176">
        <f t="shared" si="14"/>
        <v>12</v>
      </c>
      <c r="J436" s="176" t="e">
        <f t="shared" si="15"/>
        <v>#DIV/0!</v>
      </c>
    </row>
    <row r="437" spans="1:10" s="69" customFormat="1" ht="12.75" x14ac:dyDescent="0.2">
      <c r="A437" s="603"/>
      <c r="B437" s="603"/>
      <c r="C437" s="612"/>
      <c r="D437" s="323">
        <v>2</v>
      </c>
      <c r="E437" s="322" t="s">
        <v>234</v>
      </c>
      <c r="F437" s="176">
        <v>127</v>
      </c>
      <c r="G437" s="176">
        <v>106</v>
      </c>
      <c r="I437" s="176">
        <f t="shared" si="14"/>
        <v>-21</v>
      </c>
      <c r="J437" s="176">
        <f t="shared" si="15"/>
        <v>-0.16535433070866143</v>
      </c>
    </row>
    <row r="438" spans="1:10" s="69" customFormat="1" ht="12.75" x14ac:dyDescent="0.2">
      <c r="A438" s="603"/>
      <c r="B438" s="603"/>
      <c r="C438" s="612"/>
      <c r="D438" s="324"/>
      <c r="E438" s="322" t="s">
        <v>235</v>
      </c>
      <c r="F438" s="176">
        <v>143</v>
      </c>
      <c r="G438" s="176">
        <v>159</v>
      </c>
      <c r="I438" s="176">
        <f t="shared" si="14"/>
        <v>16</v>
      </c>
      <c r="J438" s="176">
        <f t="shared" si="15"/>
        <v>0.11188811188811189</v>
      </c>
    </row>
    <row r="439" spans="1:10" s="69" customFormat="1" ht="12.75" x14ac:dyDescent="0.2">
      <c r="A439" s="603"/>
      <c r="B439" s="603"/>
      <c r="C439" s="612"/>
      <c r="D439" s="324"/>
      <c r="E439" s="322" t="s">
        <v>236</v>
      </c>
      <c r="F439" s="176">
        <v>43</v>
      </c>
      <c r="G439" s="176">
        <v>54</v>
      </c>
      <c r="I439" s="176">
        <f t="shared" si="14"/>
        <v>11</v>
      </c>
      <c r="J439" s="176">
        <f t="shared" si="15"/>
        <v>0.2558139534883721</v>
      </c>
    </row>
    <row r="440" spans="1:10" s="69" customFormat="1" ht="12.75" x14ac:dyDescent="0.2">
      <c r="A440" s="603"/>
      <c r="B440" s="603"/>
      <c r="C440" s="612"/>
      <c r="D440" s="324"/>
      <c r="E440" s="322" t="s">
        <v>238</v>
      </c>
      <c r="F440" s="176">
        <v>56</v>
      </c>
      <c r="G440" s="176">
        <v>68</v>
      </c>
      <c r="I440" s="176">
        <f t="shared" si="14"/>
        <v>12</v>
      </c>
      <c r="J440" s="176">
        <f t="shared" si="15"/>
        <v>0.21428571428571427</v>
      </c>
    </row>
    <row r="441" spans="1:10" s="69" customFormat="1" ht="12.75" x14ac:dyDescent="0.2">
      <c r="A441" s="603"/>
      <c r="B441" s="603"/>
      <c r="C441" s="612"/>
      <c r="D441" s="324"/>
      <c r="E441" s="322" t="s">
        <v>19</v>
      </c>
      <c r="F441" s="176">
        <v>451</v>
      </c>
      <c r="G441" s="176">
        <v>447</v>
      </c>
      <c r="I441" s="176">
        <f t="shared" si="14"/>
        <v>-4</v>
      </c>
      <c r="J441" s="176">
        <f t="shared" si="15"/>
        <v>-8.869179600886918E-3</v>
      </c>
    </row>
    <row r="442" spans="1:10" s="69" customFormat="1" ht="12.75" x14ac:dyDescent="0.2">
      <c r="A442" s="603"/>
      <c r="B442" s="603"/>
      <c r="C442" s="612"/>
      <c r="D442" s="324"/>
      <c r="E442" s="322" t="s">
        <v>30</v>
      </c>
      <c r="F442" s="176">
        <v>103</v>
      </c>
      <c r="G442" s="176">
        <v>77</v>
      </c>
      <c r="I442" s="176">
        <f t="shared" si="14"/>
        <v>-26</v>
      </c>
      <c r="J442" s="176">
        <f t="shared" si="15"/>
        <v>-0.25242718446601942</v>
      </c>
    </row>
    <row r="443" spans="1:10" s="69" customFormat="1" ht="12.75" x14ac:dyDescent="0.2">
      <c r="A443" s="603"/>
      <c r="B443" s="603"/>
      <c r="C443" s="612"/>
      <c r="D443" s="324"/>
      <c r="E443" s="322" t="s">
        <v>50</v>
      </c>
      <c r="F443" s="176">
        <v>51</v>
      </c>
      <c r="G443" s="176">
        <v>60</v>
      </c>
      <c r="I443" s="176">
        <f t="shared" si="14"/>
        <v>9</v>
      </c>
      <c r="J443" s="176">
        <f t="shared" si="15"/>
        <v>0.17647058823529413</v>
      </c>
    </row>
    <row r="444" spans="1:10" s="69" customFormat="1" ht="12.75" x14ac:dyDescent="0.2">
      <c r="A444" s="603"/>
      <c r="B444" s="603"/>
      <c r="C444" s="612"/>
      <c r="D444" s="324"/>
      <c r="E444" s="322" t="s">
        <v>86</v>
      </c>
      <c r="F444" s="176">
        <v>101</v>
      </c>
      <c r="G444" s="176">
        <v>98</v>
      </c>
      <c r="I444" s="176">
        <f t="shared" si="14"/>
        <v>-3</v>
      </c>
      <c r="J444" s="176">
        <f t="shared" si="15"/>
        <v>-2.9702970297029702E-2</v>
      </c>
    </row>
    <row r="445" spans="1:10" s="69" customFormat="1" ht="12.75" x14ac:dyDescent="0.2">
      <c r="A445" s="603"/>
      <c r="B445" s="603"/>
      <c r="C445" s="612"/>
      <c r="D445" s="324"/>
      <c r="E445" s="322" t="s">
        <v>70</v>
      </c>
      <c r="F445" s="176">
        <v>64</v>
      </c>
      <c r="G445" s="176">
        <v>59</v>
      </c>
      <c r="I445" s="176">
        <f t="shared" si="14"/>
        <v>-5</v>
      </c>
      <c r="J445" s="176">
        <f t="shared" si="15"/>
        <v>-7.8125E-2</v>
      </c>
    </row>
    <row r="446" spans="1:10" s="69" customFormat="1" ht="12.75" x14ac:dyDescent="0.2">
      <c r="A446" s="603"/>
      <c r="B446" s="603"/>
      <c r="C446" s="612"/>
      <c r="D446" s="324"/>
      <c r="E446" s="322" t="s">
        <v>38</v>
      </c>
      <c r="F446" s="176">
        <v>24</v>
      </c>
      <c r="G446" s="176">
        <v>33</v>
      </c>
      <c r="I446" s="176">
        <f t="shared" si="14"/>
        <v>9</v>
      </c>
      <c r="J446" s="176">
        <f t="shared" si="15"/>
        <v>0.375</v>
      </c>
    </row>
    <row r="447" spans="1:10" s="69" customFormat="1" ht="12.75" x14ac:dyDescent="0.2">
      <c r="A447" s="603"/>
      <c r="B447" s="603"/>
      <c r="C447" s="612"/>
      <c r="D447" s="324"/>
      <c r="E447" s="322" t="s">
        <v>36</v>
      </c>
      <c r="F447" s="176">
        <v>118</v>
      </c>
      <c r="G447" s="176">
        <v>99</v>
      </c>
      <c r="I447" s="176">
        <f t="shared" si="14"/>
        <v>-19</v>
      </c>
      <c r="J447" s="176">
        <f t="shared" si="15"/>
        <v>-0.16101694915254236</v>
      </c>
    </row>
    <row r="448" spans="1:10" s="69" customFormat="1" ht="12.75" x14ac:dyDescent="0.2">
      <c r="A448" s="603"/>
      <c r="B448" s="603"/>
      <c r="C448" s="612"/>
      <c r="D448" s="324"/>
      <c r="E448" s="322" t="s">
        <v>71</v>
      </c>
      <c r="F448" s="176">
        <v>208</v>
      </c>
      <c r="G448" s="176">
        <v>199</v>
      </c>
      <c r="I448" s="176">
        <f t="shared" si="14"/>
        <v>-9</v>
      </c>
      <c r="J448" s="176">
        <f t="shared" si="15"/>
        <v>-4.3269230769230768E-2</v>
      </c>
    </row>
    <row r="449" spans="1:10" s="69" customFormat="1" ht="12.75" x14ac:dyDescent="0.2">
      <c r="A449" s="603"/>
      <c r="B449" s="603"/>
      <c r="C449" s="612"/>
      <c r="D449" s="324"/>
      <c r="E449" s="322" t="s">
        <v>32</v>
      </c>
      <c r="F449" s="176">
        <v>223</v>
      </c>
      <c r="G449" s="176">
        <v>273</v>
      </c>
      <c r="I449" s="176">
        <f t="shared" si="14"/>
        <v>50</v>
      </c>
      <c r="J449" s="176">
        <f t="shared" si="15"/>
        <v>0.22421524663677131</v>
      </c>
    </row>
    <row r="450" spans="1:10" s="69" customFormat="1" ht="12.75" x14ac:dyDescent="0.2">
      <c r="A450" s="603"/>
      <c r="B450" s="603"/>
      <c r="C450" s="612"/>
      <c r="D450" s="324"/>
      <c r="E450" s="322" t="s">
        <v>239</v>
      </c>
      <c r="F450" s="176">
        <v>86</v>
      </c>
      <c r="G450" s="176">
        <v>57</v>
      </c>
      <c r="I450" s="176">
        <f t="shared" si="14"/>
        <v>-29</v>
      </c>
      <c r="J450" s="176">
        <f t="shared" si="15"/>
        <v>-0.33720930232558138</v>
      </c>
    </row>
    <row r="451" spans="1:10" s="69" customFormat="1" ht="12.75" x14ac:dyDescent="0.2">
      <c r="A451" s="603"/>
      <c r="B451" s="603"/>
      <c r="C451" s="612"/>
      <c r="D451" s="324"/>
      <c r="E451" s="322" t="s">
        <v>240</v>
      </c>
      <c r="F451" s="176">
        <v>17</v>
      </c>
      <c r="G451" s="176">
        <v>14</v>
      </c>
      <c r="I451" s="176">
        <f t="shared" si="14"/>
        <v>-3</v>
      </c>
      <c r="J451" s="176">
        <f t="shared" si="15"/>
        <v>-0.17647058823529413</v>
      </c>
    </row>
    <row r="452" spans="1:10" s="69" customFormat="1" ht="12.75" x14ac:dyDescent="0.2">
      <c r="A452" s="603"/>
      <c r="B452" s="603"/>
      <c r="C452" s="612"/>
      <c r="D452" s="324"/>
      <c r="E452" s="322" t="s">
        <v>241</v>
      </c>
      <c r="F452" s="176">
        <v>4</v>
      </c>
      <c r="G452" s="176">
        <v>3</v>
      </c>
      <c r="I452" s="176">
        <f t="shared" si="14"/>
        <v>-1</v>
      </c>
      <c r="J452" s="176">
        <f t="shared" si="15"/>
        <v>-0.25</v>
      </c>
    </row>
    <row r="453" spans="1:10" s="69" customFormat="1" ht="11.25" customHeight="1" x14ac:dyDescent="0.2">
      <c r="A453" s="603"/>
      <c r="B453" s="603"/>
      <c r="C453" s="612"/>
      <c r="D453" s="324"/>
      <c r="E453" s="322" t="s">
        <v>242</v>
      </c>
      <c r="F453" s="176">
        <v>30</v>
      </c>
      <c r="G453" s="176">
        <v>17</v>
      </c>
      <c r="I453" s="176">
        <f t="shared" si="14"/>
        <v>-13</v>
      </c>
      <c r="J453" s="176">
        <f t="shared" si="15"/>
        <v>-0.43333333333333335</v>
      </c>
    </row>
    <row r="454" spans="1:10" s="69" customFormat="1" ht="11.25" customHeight="1" x14ac:dyDescent="0.2">
      <c r="A454" s="603"/>
      <c r="B454" s="603"/>
      <c r="C454" s="612"/>
      <c r="D454" s="324"/>
      <c r="E454" s="322" t="s">
        <v>243</v>
      </c>
      <c r="F454" s="176">
        <v>35</v>
      </c>
      <c r="G454" s="176">
        <v>39</v>
      </c>
      <c r="I454" s="176">
        <f t="shared" si="14"/>
        <v>4</v>
      </c>
      <c r="J454" s="176">
        <f t="shared" si="15"/>
        <v>0.11428571428571428</v>
      </c>
    </row>
    <row r="455" spans="1:10" s="69" customFormat="1" ht="11.25" customHeight="1" x14ac:dyDescent="0.2">
      <c r="A455" s="603"/>
      <c r="B455" s="603"/>
      <c r="C455" s="613"/>
      <c r="D455" s="324"/>
      <c r="E455" s="322" t="s">
        <v>122</v>
      </c>
      <c r="F455" s="176">
        <v>11</v>
      </c>
      <c r="G455" s="176">
        <v>16</v>
      </c>
      <c r="I455" s="176">
        <f t="shared" si="14"/>
        <v>5</v>
      </c>
      <c r="J455" s="176">
        <f t="shared" si="15"/>
        <v>0.45454545454545453</v>
      </c>
    </row>
    <row r="456" spans="1:10" s="69" customFormat="1" ht="11.25" customHeight="1" x14ac:dyDescent="0.2">
      <c r="A456" s="603"/>
      <c r="B456" s="603"/>
      <c r="C456" s="611">
        <v>2</v>
      </c>
      <c r="D456" s="334">
        <v>2</v>
      </c>
      <c r="E456" s="322" t="s">
        <v>595</v>
      </c>
      <c r="F456" s="176"/>
      <c r="G456" s="176">
        <v>96</v>
      </c>
      <c r="I456" s="176">
        <f t="shared" si="14"/>
        <v>96</v>
      </c>
      <c r="J456" s="176" t="e">
        <f t="shared" si="15"/>
        <v>#DIV/0!</v>
      </c>
    </row>
    <row r="457" spans="1:10" s="69" customFormat="1" ht="11.25" customHeight="1" x14ac:dyDescent="0.2">
      <c r="A457" s="603"/>
      <c r="B457" s="603"/>
      <c r="C457" s="612"/>
      <c r="D457" s="334"/>
      <c r="E457" s="322" t="s">
        <v>596</v>
      </c>
      <c r="F457" s="176"/>
      <c r="G457" s="176">
        <v>125</v>
      </c>
      <c r="I457" s="176">
        <f t="shared" si="14"/>
        <v>125</v>
      </c>
      <c r="J457" s="176" t="e">
        <f t="shared" si="15"/>
        <v>#DIV/0!</v>
      </c>
    </row>
    <row r="458" spans="1:10" s="69" customFormat="1" ht="11.25" customHeight="1" x14ac:dyDescent="0.2">
      <c r="A458" s="603"/>
      <c r="B458" s="603"/>
      <c r="C458" s="612"/>
      <c r="D458" s="334"/>
      <c r="E458" s="322" t="s">
        <v>597</v>
      </c>
      <c r="F458" s="176"/>
      <c r="G458" s="176">
        <v>33</v>
      </c>
      <c r="I458" s="176">
        <f t="shared" si="14"/>
        <v>33</v>
      </c>
      <c r="J458" s="176" t="e">
        <f t="shared" si="15"/>
        <v>#DIV/0!</v>
      </c>
    </row>
    <row r="459" spans="1:10" s="69" customFormat="1" ht="11.25" customHeight="1" x14ac:dyDescent="0.2">
      <c r="A459" s="603"/>
      <c r="B459" s="603"/>
      <c r="C459" s="612"/>
      <c r="D459" s="334"/>
      <c r="E459" s="322" t="s">
        <v>599</v>
      </c>
      <c r="F459" s="176"/>
      <c r="G459" s="176">
        <v>43</v>
      </c>
      <c r="I459" s="176">
        <f t="shared" si="14"/>
        <v>43</v>
      </c>
      <c r="J459" s="176" t="e">
        <f t="shared" si="15"/>
        <v>#DIV/0!</v>
      </c>
    </row>
    <row r="460" spans="1:10" s="69" customFormat="1" ht="11.25" customHeight="1" x14ac:dyDescent="0.2">
      <c r="A460" s="603"/>
      <c r="B460" s="603"/>
      <c r="C460" s="612"/>
      <c r="D460" s="334"/>
      <c r="E460" s="322" t="s">
        <v>20</v>
      </c>
      <c r="F460" s="176">
        <v>376</v>
      </c>
      <c r="G460" s="176">
        <v>372</v>
      </c>
      <c r="I460" s="176">
        <f t="shared" si="14"/>
        <v>-4</v>
      </c>
      <c r="J460" s="176">
        <f t="shared" si="15"/>
        <v>-1.0638297872340425E-2</v>
      </c>
    </row>
    <row r="461" spans="1:10" s="69" customFormat="1" ht="11.25" customHeight="1" x14ac:dyDescent="0.2">
      <c r="A461" s="603"/>
      <c r="B461" s="603"/>
      <c r="C461" s="612"/>
      <c r="D461" s="334"/>
      <c r="E461" s="322" t="s">
        <v>77</v>
      </c>
      <c r="F461" s="176">
        <v>89</v>
      </c>
      <c r="G461" s="176"/>
      <c r="I461" s="176">
        <f t="shared" si="14"/>
        <v>-89</v>
      </c>
      <c r="J461" s="176">
        <f t="shared" si="15"/>
        <v>-1</v>
      </c>
    </row>
    <row r="462" spans="1:10" s="69" customFormat="1" ht="11.25" customHeight="1" x14ac:dyDescent="0.2">
      <c r="A462" s="603"/>
      <c r="B462" s="603"/>
      <c r="C462" s="612"/>
      <c r="D462" s="334"/>
      <c r="E462" s="322" t="s">
        <v>33</v>
      </c>
      <c r="F462" s="176">
        <v>84</v>
      </c>
      <c r="G462" s="176">
        <v>82</v>
      </c>
      <c r="I462" s="176">
        <f t="shared" si="14"/>
        <v>-2</v>
      </c>
      <c r="J462" s="176">
        <f t="shared" si="15"/>
        <v>-2.3809523809523808E-2</v>
      </c>
    </row>
    <row r="463" spans="1:10" s="69" customFormat="1" ht="11.25" customHeight="1" x14ac:dyDescent="0.2">
      <c r="A463" s="603"/>
      <c r="B463" s="603"/>
      <c r="C463" s="612"/>
      <c r="D463" s="334"/>
      <c r="E463" s="322" t="s">
        <v>27</v>
      </c>
      <c r="F463" s="176">
        <v>171</v>
      </c>
      <c r="G463" s="176"/>
      <c r="I463" s="176">
        <f t="shared" si="14"/>
        <v>-171</v>
      </c>
      <c r="J463" s="176">
        <f t="shared" si="15"/>
        <v>-1</v>
      </c>
    </row>
    <row r="464" spans="1:10" s="69" customFormat="1" ht="11.25" customHeight="1" x14ac:dyDescent="0.2">
      <c r="A464" s="603"/>
      <c r="B464" s="603"/>
      <c r="C464" s="612"/>
      <c r="D464" s="334"/>
      <c r="E464" s="322" t="s">
        <v>52</v>
      </c>
      <c r="F464" s="176">
        <v>54</v>
      </c>
      <c r="G464" s="176">
        <v>41</v>
      </c>
      <c r="I464" s="176">
        <f t="shared" si="14"/>
        <v>-13</v>
      </c>
      <c r="J464" s="176">
        <f t="shared" si="15"/>
        <v>-0.24074074074074073</v>
      </c>
    </row>
    <row r="465" spans="1:10" s="69" customFormat="1" ht="11.25" customHeight="1" x14ac:dyDescent="0.2">
      <c r="A465" s="603"/>
      <c r="B465" s="603"/>
      <c r="C465" s="612"/>
      <c r="D465" s="334"/>
      <c r="E465" s="322" t="s">
        <v>115</v>
      </c>
      <c r="F465" s="176">
        <v>83</v>
      </c>
      <c r="G465" s="176">
        <v>77</v>
      </c>
      <c r="I465" s="176">
        <f t="shared" si="14"/>
        <v>-6</v>
      </c>
      <c r="J465" s="176">
        <f t="shared" si="15"/>
        <v>-7.2289156626506021E-2</v>
      </c>
    </row>
    <row r="466" spans="1:10" s="69" customFormat="1" ht="11.25" customHeight="1" x14ac:dyDescent="0.2">
      <c r="A466" s="603"/>
      <c r="B466" s="603"/>
      <c r="C466" s="612"/>
      <c r="D466" s="334"/>
      <c r="E466" s="322" t="s">
        <v>87</v>
      </c>
      <c r="F466" s="176">
        <v>62</v>
      </c>
      <c r="G466" s="176">
        <v>50</v>
      </c>
      <c r="I466" s="176">
        <f t="shared" si="14"/>
        <v>-12</v>
      </c>
      <c r="J466" s="176">
        <f t="shared" si="15"/>
        <v>-0.19354838709677419</v>
      </c>
    </row>
    <row r="467" spans="1:10" s="69" customFormat="1" ht="11.25" customHeight="1" x14ac:dyDescent="0.2">
      <c r="A467" s="603"/>
      <c r="B467" s="603"/>
      <c r="C467" s="612"/>
      <c r="D467" s="334"/>
      <c r="E467" s="322" t="s">
        <v>39</v>
      </c>
      <c r="F467" s="176">
        <v>27</v>
      </c>
      <c r="G467" s="176">
        <v>23</v>
      </c>
      <c r="I467" s="176">
        <f t="shared" si="14"/>
        <v>-4</v>
      </c>
      <c r="J467" s="176">
        <f t="shared" si="15"/>
        <v>-0.14814814814814814</v>
      </c>
    </row>
    <row r="468" spans="1:10" s="69" customFormat="1" ht="11.25" customHeight="1" x14ac:dyDescent="0.2">
      <c r="A468" s="603"/>
      <c r="B468" s="603"/>
      <c r="C468" s="612"/>
      <c r="D468" s="334"/>
      <c r="E468" s="322" t="s">
        <v>37</v>
      </c>
      <c r="F468" s="176">
        <v>92</v>
      </c>
      <c r="G468" s="176">
        <v>92</v>
      </c>
      <c r="I468" s="176">
        <f t="shared" si="14"/>
        <v>0</v>
      </c>
      <c r="J468" s="176">
        <f t="shared" si="15"/>
        <v>0</v>
      </c>
    </row>
    <row r="469" spans="1:10" s="69" customFormat="1" ht="11.25" customHeight="1" x14ac:dyDescent="0.2">
      <c r="A469" s="603"/>
      <c r="B469" s="603"/>
      <c r="C469" s="612"/>
      <c r="D469" s="334"/>
      <c r="E469" s="322" t="s">
        <v>88</v>
      </c>
      <c r="F469" s="176">
        <v>171</v>
      </c>
      <c r="G469" s="176">
        <v>177</v>
      </c>
      <c r="I469" s="176">
        <f t="shared" si="14"/>
        <v>6</v>
      </c>
      <c r="J469" s="176">
        <f t="shared" si="15"/>
        <v>3.5087719298245612E-2</v>
      </c>
    </row>
    <row r="470" spans="1:10" s="69" customFormat="1" ht="11.25" customHeight="1" x14ac:dyDescent="0.2">
      <c r="A470" s="603"/>
      <c r="B470" s="603"/>
      <c r="C470" s="612"/>
      <c r="D470" s="334"/>
      <c r="E470" s="322" t="s">
        <v>34</v>
      </c>
      <c r="F470" s="176">
        <v>64</v>
      </c>
      <c r="G470" s="176"/>
      <c r="I470" s="176">
        <f t="shared" si="14"/>
        <v>-64</v>
      </c>
      <c r="J470" s="176">
        <f t="shared" si="15"/>
        <v>-1</v>
      </c>
    </row>
    <row r="471" spans="1:10" s="69" customFormat="1" ht="11.25" customHeight="1" x14ac:dyDescent="0.2">
      <c r="A471" s="603"/>
      <c r="B471" s="603"/>
      <c r="C471" s="612"/>
      <c r="D471" s="334"/>
      <c r="E471" s="322" t="s">
        <v>35</v>
      </c>
      <c r="F471" s="176">
        <v>211</v>
      </c>
      <c r="G471" s="176">
        <v>195</v>
      </c>
      <c r="I471" s="176">
        <f t="shared" si="14"/>
        <v>-16</v>
      </c>
      <c r="J471" s="176">
        <f t="shared" si="15"/>
        <v>-7.582938388625593E-2</v>
      </c>
    </row>
    <row r="472" spans="1:10" s="69" customFormat="1" ht="12.75" x14ac:dyDescent="0.2">
      <c r="A472" s="603"/>
      <c r="B472" s="603"/>
      <c r="C472" s="612"/>
      <c r="D472" s="334"/>
      <c r="E472" s="322" t="s">
        <v>59</v>
      </c>
      <c r="F472" s="176">
        <v>40</v>
      </c>
      <c r="G472" s="176"/>
      <c r="I472" s="176">
        <f t="shared" ref="I472:I481" si="16">G472-F472</f>
        <v>-40</v>
      </c>
      <c r="J472" s="176">
        <f t="shared" ref="J472:J481" si="17">I472/F472</f>
        <v>-1</v>
      </c>
    </row>
    <row r="473" spans="1:10" s="69" customFormat="1" ht="12.75" x14ac:dyDescent="0.2">
      <c r="A473" s="603"/>
      <c r="B473" s="603"/>
      <c r="C473" s="612"/>
      <c r="D473" s="334"/>
      <c r="E473" s="322" t="s">
        <v>244</v>
      </c>
      <c r="F473" s="176">
        <v>69</v>
      </c>
      <c r="G473" s="176">
        <v>52</v>
      </c>
      <c r="I473" s="176">
        <f t="shared" si="16"/>
        <v>-17</v>
      </c>
      <c r="J473" s="176">
        <f t="shared" si="17"/>
        <v>-0.24637681159420291</v>
      </c>
    </row>
    <row r="474" spans="1:10" s="69" customFormat="1" ht="12.75" x14ac:dyDescent="0.2">
      <c r="A474" s="603"/>
      <c r="B474" s="603"/>
      <c r="C474" s="612"/>
      <c r="D474" s="334"/>
      <c r="E474" s="322" t="s">
        <v>245</v>
      </c>
      <c r="F474" s="176">
        <v>7</v>
      </c>
      <c r="G474" s="176">
        <v>7</v>
      </c>
      <c r="I474" s="176">
        <f t="shared" si="16"/>
        <v>0</v>
      </c>
      <c r="J474" s="176">
        <f t="shared" si="17"/>
        <v>0</v>
      </c>
    </row>
    <row r="475" spans="1:10" s="69" customFormat="1" ht="12.75" x14ac:dyDescent="0.2">
      <c r="A475" s="603"/>
      <c r="B475" s="603"/>
      <c r="C475" s="612"/>
      <c r="D475" s="334"/>
      <c r="E475" s="322" t="s">
        <v>246</v>
      </c>
      <c r="F475" s="176"/>
      <c r="G475" s="176">
        <v>1</v>
      </c>
      <c r="I475" s="176">
        <f t="shared" si="16"/>
        <v>1</v>
      </c>
      <c r="J475" s="176" t="e">
        <f t="shared" si="17"/>
        <v>#DIV/0!</v>
      </c>
    </row>
    <row r="476" spans="1:10" s="69" customFormat="1" ht="12.75" x14ac:dyDescent="0.2">
      <c r="A476" s="603"/>
      <c r="B476" s="603"/>
      <c r="C476" s="612"/>
      <c r="D476" s="334"/>
      <c r="E476" s="322" t="s">
        <v>247</v>
      </c>
      <c r="F476" s="176">
        <v>21</v>
      </c>
      <c r="G476" s="176">
        <v>20</v>
      </c>
      <c r="I476" s="176">
        <f t="shared" si="16"/>
        <v>-1</v>
      </c>
      <c r="J476" s="176">
        <f t="shared" si="17"/>
        <v>-4.7619047619047616E-2</v>
      </c>
    </row>
    <row r="477" spans="1:10" s="69" customFormat="1" ht="12.75" x14ac:dyDescent="0.2">
      <c r="A477" s="603"/>
      <c r="B477" s="603"/>
      <c r="C477" s="612"/>
      <c r="D477" s="334"/>
      <c r="E477" s="322" t="s">
        <v>248</v>
      </c>
      <c r="F477" s="176">
        <v>29</v>
      </c>
      <c r="G477" s="176">
        <v>21</v>
      </c>
      <c r="I477" s="176">
        <f t="shared" si="16"/>
        <v>-8</v>
      </c>
      <c r="J477" s="176">
        <f t="shared" si="17"/>
        <v>-0.27586206896551724</v>
      </c>
    </row>
    <row r="478" spans="1:10" s="69" customFormat="1" ht="12.75" x14ac:dyDescent="0.2">
      <c r="A478" s="603"/>
      <c r="B478" s="604"/>
      <c r="C478" s="613"/>
      <c r="D478" s="334"/>
      <c r="E478" s="322" t="s">
        <v>123</v>
      </c>
      <c r="F478" s="176">
        <v>12</v>
      </c>
      <c r="G478" s="176">
        <v>10</v>
      </c>
      <c r="I478" s="176">
        <f t="shared" si="16"/>
        <v>-2</v>
      </c>
      <c r="J478" s="176">
        <f t="shared" si="17"/>
        <v>-0.16666666666666666</v>
      </c>
    </row>
    <row r="479" spans="1:10" s="69" customFormat="1" ht="12.75" x14ac:dyDescent="0.2">
      <c r="A479" s="604"/>
      <c r="B479" s="605" t="s">
        <v>600</v>
      </c>
      <c r="C479" s="606"/>
      <c r="D479" s="606"/>
      <c r="E479" s="607"/>
      <c r="F479" s="335">
        <v>3591</v>
      </c>
      <c r="G479" s="335">
        <v>3424</v>
      </c>
      <c r="I479" s="335">
        <f t="shared" si="16"/>
        <v>-167</v>
      </c>
      <c r="J479" s="335">
        <f t="shared" si="17"/>
        <v>-4.650515176830966E-2</v>
      </c>
    </row>
    <row r="480" spans="1:10" s="69" customFormat="1" ht="12.75" x14ac:dyDescent="0.2">
      <c r="A480" s="608" t="s">
        <v>102</v>
      </c>
      <c r="B480" s="609"/>
      <c r="C480" s="609"/>
      <c r="D480" s="609"/>
      <c r="E480" s="610"/>
      <c r="F480" s="337">
        <v>3601</v>
      </c>
      <c r="G480" s="337">
        <v>3436</v>
      </c>
      <c r="I480" s="337">
        <f t="shared" si="16"/>
        <v>-165</v>
      </c>
      <c r="J480" s="337">
        <f t="shared" si="17"/>
        <v>-4.5820605387392389E-2</v>
      </c>
    </row>
    <row r="481" spans="1:10" s="69" customFormat="1" ht="12.75" x14ac:dyDescent="0.2">
      <c r="A481" s="614" t="s">
        <v>96</v>
      </c>
      <c r="B481" s="615"/>
      <c r="C481" s="615"/>
      <c r="D481" s="615"/>
      <c r="E481" s="616"/>
      <c r="F481" s="339">
        <v>44315</v>
      </c>
      <c r="G481" s="339">
        <v>45033</v>
      </c>
      <c r="I481" s="339">
        <f t="shared" si="16"/>
        <v>718</v>
      </c>
      <c r="J481" s="339">
        <f t="shared" si="17"/>
        <v>1.6202188875098725E-2</v>
      </c>
    </row>
    <row r="482" spans="1:10" s="69" customFormat="1" ht="12.75" x14ac:dyDescent="0.2">
      <c r="J482" s="248"/>
    </row>
    <row r="483" spans="1:10" s="69" customFormat="1" ht="12.75" x14ac:dyDescent="0.2">
      <c r="J483" s="248"/>
    </row>
    <row r="484" spans="1:10" s="69" customFormat="1" ht="12.75" x14ac:dyDescent="0.2">
      <c r="J484" s="248"/>
    </row>
    <row r="485" spans="1:10" s="69" customFormat="1" ht="12.75" x14ac:dyDescent="0.2">
      <c r="A485" s="33" t="s">
        <v>189</v>
      </c>
      <c r="J485" s="248"/>
    </row>
    <row r="486" spans="1:10" s="69" customFormat="1" ht="18.75" customHeight="1" x14ac:dyDescent="0.2">
      <c r="C486" s="237" t="s">
        <v>105</v>
      </c>
      <c r="D486" s="237" t="s">
        <v>106</v>
      </c>
      <c r="E486" s="237" t="s">
        <v>184</v>
      </c>
      <c r="F486" s="237" t="s">
        <v>198</v>
      </c>
      <c r="G486" s="237" t="s">
        <v>199</v>
      </c>
      <c r="H486" s="240"/>
      <c r="I486" s="237" t="s">
        <v>192</v>
      </c>
      <c r="J486" s="237" t="s">
        <v>193</v>
      </c>
    </row>
    <row r="487" spans="1:10" s="69" customFormat="1" ht="12.75" x14ac:dyDescent="0.2">
      <c r="A487" s="602" t="s">
        <v>110</v>
      </c>
      <c r="B487" s="602" t="s">
        <v>3</v>
      </c>
      <c r="C487" s="322">
        <v>1</v>
      </c>
      <c r="D487" s="323">
        <v>2</v>
      </c>
      <c r="E487" s="322" t="s">
        <v>174</v>
      </c>
      <c r="F487" s="176">
        <v>4730</v>
      </c>
      <c r="G487" s="176">
        <v>4887</v>
      </c>
      <c r="I487" s="176">
        <f>G487-F487</f>
        <v>157</v>
      </c>
      <c r="J487" s="177">
        <f>I487/F487</f>
        <v>3.3192389006342492E-2</v>
      </c>
    </row>
    <row r="488" spans="1:10" s="69" customFormat="1" ht="11.25" customHeight="1" x14ac:dyDescent="0.2">
      <c r="A488" s="603"/>
      <c r="B488" s="604"/>
      <c r="C488" s="322">
        <v>2</v>
      </c>
      <c r="D488" s="334">
        <v>2</v>
      </c>
      <c r="E488" s="322" t="s">
        <v>175</v>
      </c>
      <c r="F488" s="176">
        <v>11230</v>
      </c>
      <c r="G488" s="176">
        <v>11679</v>
      </c>
      <c r="I488" s="176">
        <f t="shared" ref="I488:I551" si="18">G488-F488</f>
        <v>449</v>
      </c>
      <c r="J488" s="177">
        <f t="shared" ref="J488:J551" si="19">I488/F488</f>
        <v>3.9982190560997326E-2</v>
      </c>
    </row>
    <row r="489" spans="1:10" s="69" customFormat="1" ht="12.75" x14ac:dyDescent="0.2">
      <c r="A489" s="604"/>
      <c r="B489" s="605" t="s">
        <v>573</v>
      </c>
      <c r="C489" s="606"/>
      <c r="D489" s="606"/>
      <c r="E489" s="607"/>
      <c r="F489" s="335">
        <v>15960</v>
      </c>
      <c r="G489" s="335">
        <v>16566</v>
      </c>
      <c r="I489" s="335">
        <f t="shared" si="18"/>
        <v>606</v>
      </c>
      <c r="J489" s="336">
        <f t="shared" si="19"/>
        <v>3.7969924812030077E-2</v>
      </c>
    </row>
    <row r="490" spans="1:10" s="69" customFormat="1" ht="12.75" x14ac:dyDescent="0.2">
      <c r="A490" s="608" t="s">
        <v>116</v>
      </c>
      <c r="B490" s="609"/>
      <c r="C490" s="609"/>
      <c r="D490" s="609"/>
      <c r="E490" s="610"/>
      <c r="F490" s="337">
        <v>15960</v>
      </c>
      <c r="G490" s="337">
        <v>16566</v>
      </c>
      <c r="I490" s="337">
        <f t="shared" si="18"/>
        <v>606</v>
      </c>
      <c r="J490" s="338">
        <f t="shared" si="19"/>
        <v>3.7969924812030077E-2</v>
      </c>
    </row>
    <row r="491" spans="1:10" s="69" customFormat="1" ht="12.75" x14ac:dyDescent="0.2">
      <c r="A491" s="602" t="s">
        <v>109</v>
      </c>
      <c r="B491" s="323" t="s">
        <v>12</v>
      </c>
      <c r="C491" s="322">
        <v>1</v>
      </c>
      <c r="D491" s="323">
        <v>1</v>
      </c>
      <c r="E491" s="322" t="s">
        <v>13</v>
      </c>
      <c r="F491" s="176">
        <v>265</v>
      </c>
      <c r="G491" s="176">
        <v>230</v>
      </c>
      <c r="I491" s="176">
        <f t="shared" si="18"/>
        <v>-35</v>
      </c>
      <c r="J491" s="177">
        <f t="shared" si="19"/>
        <v>-0.13207547169811321</v>
      </c>
    </row>
    <row r="492" spans="1:10" s="69" customFormat="1" ht="12.75" x14ac:dyDescent="0.2">
      <c r="A492" s="603"/>
      <c r="B492" s="605" t="s">
        <v>574</v>
      </c>
      <c r="C492" s="606"/>
      <c r="D492" s="606"/>
      <c r="E492" s="607"/>
      <c r="F492" s="335">
        <v>265</v>
      </c>
      <c r="G492" s="335">
        <v>230</v>
      </c>
      <c r="I492" s="335">
        <f t="shared" si="18"/>
        <v>-35</v>
      </c>
      <c r="J492" s="336">
        <f t="shared" si="19"/>
        <v>-0.13207547169811321</v>
      </c>
    </row>
    <row r="493" spans="1:10" s="69" customFormat="1" ht="12.75" x14ac:dyDescent="0.2">
      <c r="A493" s="603"/>
      <c r="B493" s="602" t="s">
        <v>10</v>
      </c>
      <c r="C493" s="322">
        <v>1</v>
      </c>
      <c r="D493" s="323">
        <v>2</v>
      </c>
      <c r="E493" s="322" t="s">
        <v>176</v>
      </c>
      <c r="F493" s="176">
        <v>150</v>
      </c>
      <c r="G493" s="176">
        <v>156</v>
      </c>
      <c r="I493" s="176">
        <f t="shared" si="18"/>
        <v>6</v>
      </c>
      <c r="J493" s="177">
        <f t="shared" si="19"/>
        <v>0.04</v>
      </c>
    </row>
    <row r="494" spans="1:10" s="69" customFormat="1" ht="11.25" customHeight="1" x14ac:dyDescent="0.2">
      <c r="A494" s="603"/>
      <c r="B494" s="604"/>
      <c r="C494" s="322">
        <v>2</v>
      </c>
      <c r="D494" s="334">
        <v>2</v>
      </c>
      <c r="E494" s="322" t="s">
        <v>200</v>
      </c>
      <c r="F494" s="176">
        <v>136</v>
      </c>
      <c r="G494" s="176">
        <v>115</v>
      </c>
      <c r="I494" s="176">
        <f t="shared" si="18"/>
        <v>-21</v>
      </c>
      <c r="J494" s="177">
        <f t="shared" si="19"/>
        <v>-0.15441176470588236</v>
      </c>
    </row>
    <row r="495" spans="1:10" s="69" customFormat="1" ht="12.75" x14ac:dyDescent="0.2">
      <c r="A495" s="604"/>
      <c r="B495" s="605" t="s">
        <v>103</v>
      </c>
      <c r="C495" s="606"/>
      <c r="D495" s="606"/>
      <c r="E495" s="607"/>
      <c r="F495" s="335">
        <v>286</v>
      </c>
      <c r="G495" s="335">
        <v>271</v>
      </c>
      <c r="I495" s="335">
        <f t="shared" si="18"/>
        <v>-15</v>
      </c>
      <c r="J495" s="336">
        <f t="shared" si="19"/>
        <v>-5.2447552447552448E-2</v>
      </c>
    </row>
    <row r="496" spans="1:10" s="69" customFormat="1" ht="12.75" customHeight="1" x14ac:dyDescent="0.2">
      <c r="A496" s="608" t="s">
        <v>117</v>
      </c>
      <c r="B496" s="609"/>
      <c r="C496" s="609"/>
      <c r="D496" s="609"/>
      <c r="E496" s="610"/>
      <c r="F496" s="337">
        <v>551</v>
      </c>
      <c r="G496" s="337">
        <v>501</v>
      </c>
      <c r="I496" s="337">
        <f t="shared" si="18"/>
        <v>-50</v>
      </c>
      <c r="J496" s="338">
        <f t="shared" si="19"/>
        <v>-9.0744101633393831E-2</v>
      </c>
    </row>
    <row r="497" spans="1:10" s="69" customFormat="1" ht="12.75" x14ac:dyDescent="0.2">
      <c r="A497" s="602" t="s">
        <v>108</v>
      </c>
      <c r="B497" s="602" t="s">
        <v>15</v>
      </c>
      <c r="C497" s="611">
        <v>1</v>
      </c>
      <c r="D497" s="602">
        <v>1</v>
      </c>
      <c r="E497" s="322" t="s">
        <v>150</v>
      </c>
      <c r="F497" s="176">
        <v>12</v>
      </c>
      <c r="G497" s="176">
        <v>8</v>
      </c>
      <c r="I497" s="176">
        <f t="shared" si="18"/>
        <v>-4</v>
      </c>
      <c r="J497" s="177">
        <f t="shared" si="19"/>
        <v>-0.33333333333333331</v>
      </c>
    </row>
    <row r="498" spans="1:10" s="69" customFormat="1" ht="12.75" x14ac:dyDescent="0.2">
      <c r="A498" s="603"/>
      <c r="B498" s="603"/>
      <c r="C498" s="612"/>
      <c r="D498" s="603"/>
      <c r="E498" s="322" t="s">
        <v>151</v>
      </c>
      <c r="F498" s="176">
        <v>1000</v>
      </c>
      <c r="G498" s="176">
        <v>924</v>
      </c>
      <c r="I498" s="176">
        <f t="shared" si="18"/>
        <v>-76</v>
      </c>
      <c r="J498" s="177">
        <f t="shared" si="19"/>
        <v>-7.5999999999999998E-2</v>
      </c>
    </row>
    <row r="499" spans="1:10" s="69" customFormat="1" ht="25.5" x14ac:dyDescent="0.2">
      <c r="A499" s="603"/>
      <c r="B499" s="603"/>
      <c r="C499" s="612"/>
      <c r="D499" s="603"/>
      <c r="E499" s="322" t="s">
        <v>201</v>
      </c>
      <c r="F499" s="176">
        <v>7</v>
      </c>
      <c r="G499" s="176">
        <v>10</v>
      </c>
      <c r="I499" s="176">
        <f t="shared" si="18"/>
        <v>3</v>
      </c>
      <c r="J499" s="177">
        <f t="shared" si="19"/>
        <v>0.42857142857142855</v>
      </c>
    </row>
    <row r="500" spans="1:10" s="69" customFormat="1" ht="12.75" x14ac:dyDescent="0.2">
      <c r="A500" s="603"/>
      <c r="B500" s="603"/>
      <c r="C500" s="612"/>
      <c r="D500" s="603"/>
      <c r="E500" s="322" t="s">
        <v>179</v>
      </c>
      <c r="F500" s="176">
        <v>79</v>
      </c>
      <c r="G500" s="176">
        <v>80</v>
      </c>
      <c r="I500" s="176">
        <f t="shared" si="18"/>
        <v>1</v>
      </c>
      <c r="J500" s="177">
        <f t="shared" si="19"/>
        <v>1.2658227848101266E-2</v>
      </c>
    </row>
    <row r="501" spans="1:10" s="69" customFormat="1" ht="12.75" x14ac:dyDescent="0.2">
      <c r="A501" s="603"/>
      <c r="B501" s="603"/>
      <c r="C501" s="612"/>
      <c r="D501" s="603"/>
      <c r="E501" s="322" t="s">
        <v>152</v>
      </c>
      <c r="F501" s="176">
        <v>835</v>
      </c>
      <c r="G501" s="176">
        <v>806</v>
      </c>
      <c r="I501" s="176">
        <f t="shared" si="18"/>
        <v>-29</v>
      </c>
      <c r="J501" s="177">
        <f t="shared" si="19"/>
        <v>-3.473053892215569E-2</v>
      </c>
    </row>
    <row r="502" spans="1:10" s="69" customFormat="1" ht="12.75" x14ac:dyDescent="0.2">
      <c r="A502" s="603"/>
      <c r="B502" s="603"/>
      <c r="C502" s="612"/>
      <c r="D502" s="603"/>
      <c r="E502" s="322" t="s">
        <v>153</v>
      </c>
      <c r="F502" s="176">
        <v>2948</v>
      </c>
      <c r="G502" s="176">
        <v>2962</v>
      </c>
      <c r="I502" s="176">
        <f t="shared" si="18"/>
        <v>14</v>
      </c>
      <c r="J502" s="177">
        <f t="shared" si="19"/>
        <v>4.7489823609226595E-3</v>
      </c>
    </row>
    <row r="503" spans="1:10" s="69" customFormat="1" ht="12.75" x14ac:dyDescent="0.2">
      <c r="A503" s="603"/>
      <c r="B503" s="603"/>
      <c r="C503" s="612"/>
      <c r="D503" s="603"/>
      <c r="E503" s="322" t="s">
        <v>17</v>
      </c>
      <c r="F503" s="176">
        <v>3158</v>
      </c>
      <c r="G503" s="176">
        <v>3354</v>
      </c>
      <c r="I503" s="176">
        <f t="shared" si="18"/>
        <v>196</v>
      </c>
      <c r="J503" s="177">
        <f t="shared" si="19"/>
        <v>6.2064597846738442E-2</v>
      </c>
    </row>
    <row r="504" spans="1:10" s="69" customFormat="1" ht="12.75" x14ac:dyDescent="0.2">
      <c r="A504" s="603"/>
      <c r="B504" s="604"/>
      <c r="C504" s="613"/>
      <c r="D504" s="604"/>
      <c r="E504" s="322" t="s">
        <v>83</v>
      </c>
      <c r="F504" s="176">
        <v>7</v>
      </c>
      <c r="G504" s="176">
        <v>6</v>
      </c>
      <c r="I504" s="176">
        <f t="shared" si="18"/>
        <v>-1</v>
      </c>
      <c r="J504" s="177">
        <f t="shared" si="19"/>
        <v>-0.14285714285714285</v>
      </c>
    </row>
    <row r="505" spans="1:10" s="69" customFormat="1" ht="12.75" x14ac:dyDescent="0.2">
      <c r="A505" s="603"/>
      <c r="B505" s="605" t="s">
        <v>104</v>
      </c>
      <c r="C505" s="606"/>
      <c r="D505" s="606"/>
      <c r="E505" s="607"/>
      <c r="F505" s="335">
        <v>8046</v>
      </c>
      <c r="G505" s="335">
        <v>8150</v>
      </c>
      <c r="I505" s="335">
        <f t="shared" si="18"/>
        <v>104</v>
      </c>
      <c r="J505" s="336">
        <f t="shared" si="19"/>
        <v>1.2925677355207556E-2</v>
      </c>
    </row>
    <row r="506" spans="1:10" s="69" customFormat="1" ht="12.75" x14ac:dyDescent="0.2">
      <c r="A506" s="603"/>
      <c r="B506" s="602" t="s">
        <v>579</v>
      </c>
      <c r="C506" s="611">
        <v>1</v>
      </c>
      <c r="D506" s="323">
        <v>2</v>
      </c>
      <c r="E506" s="322" t="s">
        <v>154</v>
      </c>
      <c r="F506" s="176">
        <v>121</v>
      </c>
      <c r="G506" s="176">
        <v>126</v>
      </c>
      <c r="I506" s="176">
        <f t="shared" si="18"/>
        <v>5</v>
      </c>
      <c r="J506" s="177">
        <f t="shared" si="19"/>
        <v>4.1322314049586778E-2</v>
      </c>
    </row>
    <row r="507" spans="1:10" s="69" customFormat="1" ht="12.75" x14ac:dyDescent="0.2">
      <c r="A507" s="603"/>
      <c r="B507" s="603"/>
      <c r="C507" s="612"/>
      <c r="D507" s="324"/>
      <c r="E507" s="322" t="s">
        <v>124</v>
      </c>
      <c r="F507" s="176">
        <v>332</v>
      </c>
      <c r="G507" s="176">
        <v>412</v>
      </c>
      <c r="I507" s="176">
        <f t="shared" si="18"/>
        <v>80</v>
      </c>
      <c r="J507" s="177">
        <f t="shared" si="19"/>
        <v>0.24096385542168675</v>
      </c>
    </row>
    <row r="508" spans="1:10" s="69" customFormat="1" ht="12.75" x14ac:dyDescent="0.2">
      <c r="A508" s="603"/>
      <c r="B508" s="603"/>
      <c r="C508" s="612"/>
      <c r="D508" s="324"/>
      <c r="E508" s="322" t="s">
        <v>155</v>
      </c>
      <c r="F508" s="176">
        <v>3</v>
      </c>
      <c r="G508" s="176">
        <v>3</v>
      </c>
      <c r="I508" s="176">
        <f t="shared" si="18"/>
        <v>0</v>
      </c>
      <c r="J508" s="177">
        <f t="shared" si="19"/>
        <v>0</v>
      </c>
    </row>
    <row r="509" spans="1:10" s="69" customFormat="1" ht="12.75" x14ac:dyDescent="0.2">
      <c r="A509" s="603"/>
      <c r="B509" s="603"/>
      <c r="C509" s="612"/>
      <c r="D509" s="324"/>
      <c r="E509" s="322" t="s">
        <v>125</v>
      </c>
      <c r="F509" s="176">
        <v>3</v>
      </c>
      <c r="G509" s="176">
        <v>2</v>
      </c>
      <c r="I509" s="176">
        <f t="shared" si="18"/>
        <v>-1</v>
      </c>
      <c r="J509" s="177">
        <f t="shared" si="19"/>
        <v>-0.33333333333333331</v>
      </c>
    </row>
    <row r="510" spans="1:10" s="69" customFormat="1" ht="12.75" x14ac:dyDescent="0.2">
      <c r="A510" s="603"/>
      <c r="B510" s="603"/>
      <c r="C510" s="612"/>
      <c r="D510" s="324"/>
      <c r="E510" s="322" t="s">
        <v>126</v>
      </c>
      <c r="F510" s="176">
        <v>862</v>
      </c>
      <c r="G510" s="176">
        <v>865</v>
      </c>
      <c r="I510" s="176">
        <f t="shared" si="18"/>
        <v>3</v>
      </c>
      <c r="J510" s="177">
        <f t="shared" si="19"/>
        <v>3.4802784222737818E-3</v>
      </c>
    </row>
    <row r="511" spans="1:10" s="69" customFormat="1" ht="12.75" x14ac:dyDescent="0.2">
      <c r="A511" s="603"/>
      <c r="B511" s="603"/>
      <c r="C511" s="612"/>
      <c r="D511" s="324"/>
      <c r="E511" s="322" t="s">
        <v>132</v>
      </c>
      <c r="F511" s="176">
        <v>222</v>
      </c>
      <c r="G511" s="176">
        <v>225</v>
      </c>
      <c r="I511" s="176">
        <f t="shared" si="18"/>
        <v>3</v>
      </c>
      <c r="J511" s="177">
        <f t="shared" si="19"/>
        <v>1.3513513513513514E-2</v>
      </c>
    </row>
    <row r="512" spans="1:10" s="69" customFormat="1" ht="12.75" x14ac:dyDescent="0.2">
      <c r="A512" s="603"/>
      <c r="B512" s="603"/>
      <c r="C512" s="612"/>
      <c r="D512" s="324"/>
      <c r="E512" s="322" t="s">
        <v>127</v>
      </c>
      <c r="F512" s="176">
        <v>1822</v>
      </c>
      <c r="G512" s="176">
        <v>1974</v>
      </c>
      <c r="I512" s="176">
        <f t="shared" si="18"/>
        <v>152</v>
      </c>
      <c r="J512" s="177">
        <f t="shared" si="19"/>
        <v>8.3424807903402856E-2</v>
      </c>
    </row>
    <row r="513" spans="1:10" s="69" customFormat="1" ht="12.75" x14ac:dyDescent="0.2">
      <c r="A513" s="603"/>
      <c r="B513" s="603"/>
      <c r="C513" s="613"/>
      <c r="D513" s="324"/>
      <c r="E513" s="322" t="s">
        <v>156</v>
      </c>
      <c r="F513" s="176">
        <v>24</v>
      </c>
      <c r="G513" s="176">
        <v>25</v>
      </c>
      <c r="I513" s="176">
        <f t="shared" si="18"/>
        <v>1</v>
      </c>
      <c r="J513" s="177">
        <f t="shared" si="19"/>
        <v>4.1666666666666664E-2</v>
      </c>
    </row>
    <row r="514" spans="1:10" s="69" customFormat="1" ht="11.25" customHeight="1" x14ac:dyDescent="0.2">
      <c r="A514" s="603"/>
      <c r="B514" s="603"/>
      <c r="C514" s="611">
        <v>2</v>
      </c>
      <c r="D514" s="334">
        <v>2</v>
      </c>
      <c r="E514" s="322" t="s">
        <v>157</v>
      </c>
      <c r="F514" s="176">
        <v>71</v>
      </c>
      <c r="G514" s="176">
        <v>87</v>
      </c>
      <c r="I514" s="176">
        <f t="shared" si="18"/>
        <v>16</v>
      </c>
      <c r="J514" s="177">
        <f t="shared" si="19"/>
        <v>0.22535211267605634</v>
      </c>
    </row>
    <row r="515" spans="1:10" s="69" customFormat="1" ht="11.25" customHeight="1" x14ac:dyDescent="0.2">
      <c r="A515" s="603"/>
      <c r="B515" s="603"/>
      <c r="C515" s="612"/>
      <c r="D515" s="334"/>
      <c r="E515" s="322" t="s">
        <v>133</v>
      </c>
      <c r="F515" s="176">
        <v>197</v>
      </c>
      <c r="G515" s="176">
        <v>206</v>
      </c>
      <c r="I515" s="176">
        <f t="shared" si="18"/>
        <v>9</v>
      </c>
      <c r="J515" s="177">
        <f t="shared" si="19"/>
        <v>4.5685279187817257E-2</v>
      </c>
    </row>
    <row r="516" spans="1:10" s="69" customFormat="1" ht="11.25" customHeight="1" x14ac:dyDescent="0.2">
      <c r="A516" s="603"/>
      <c r="B516" s="603"/>
      <c r="C516" s="612"/>
      <c r="D516" s="334"/>
      <c r="E516" s="322" t="s">
        <v>158</v>
      </c>
      <c r="F516" s="176">
        <v>4</v>
      </c>
      <c r="G516" s="176">
        <v>1</v>
      </c>
      <c r="I516" s="176">
        <f t="shared" si="18"/>
        <v>-3</v>
      </c>
      <c r="J516" s="177">
        <f t="shared" si="19"/>
        <v>-0.75</v>
      </c>
    </row>
    <row r="517" spans="1:10" s="69" customFormat="1" ht="11.25" customHeight="1" x14ac:dyDescent="0.2">
      <c r="A517" s="603"/>
      <c r="B517" s="603"/>
      <c r="C517" s="612"/>
      <c r="D517" s="334"/>
      <c r="E517" s="322" t="s">
        <v>134</v>
      </c>
      <c r="F517" s="176">
        <v>3</v>
      </c>
      <c r="G517" s="176">
        <v>1</v>
      </c>
      <c r="I517" s="176">
        <f t="shared" si="18"/>
        <v>-2</v>
      </c>
      <c r="J517" s="177">
        <f t="shared" si="19"/>
        <v>-0.66666666666666663</v>
      </c>
    </row>
    <row r="518" spans="1:10" s="69" customFormat="1" ht="11.25" customHeight="1" x14ac:dyDescent="0.2">
      <c r="A518" s="603"/>
      <c r="B518" s="603"/>
      <c r="C518" s="612"/>
      <c r="D518" s="334"/>
      <c r="E518" s="322" t="s">
        <v>135</v>
      </c>
      <c r="F518" s="176">
        <v>588</v>
      </c>
      <c r="G518" s="176">
        <v>572</v>
      </c>
      <c r="I518" s="176">
        <f t="shared" si="18"/>
        <v>-16</v>
      </c>
      <c r="J518" s="177">
        <f t="shared" si="19"/>
        <v>-2.7210884353741496E-2</v>
      </c>
    </row>
    <row r="519" spans="1:10" s="69" customFormat="1" ht="11.25" customHeight="1" x14ac:dyDescent="0.2">
      <c r="A519" s="603"/>
      <c r="B519" s="603"/>
      <c r="C519" s="612"/>
      <c r="D519" s="334"/>
      <c r="E519" s="322" t="s">
        <v>160</v>
      </c>
      <c r="F519" s="176">
        <v>157</v>
      </c>
      <c r="G519" s="176">
        <v>175</v>
      </c>
      <c r="I519" s="176">
        <f t="shared" si="18"/>
        <v>18</v>
      </c>
      <c r="J519" s="177">
        <f t="shared" si="19"/>
        <v>0.11464968152866242</v>
      </c>
    </row>
    <row r="520" spans="1:10" s="69" customFormat="1" ht="11.25" customHeight="1" x14ac:dyDescent="0.2">
      <c r="A520" s="603"/>
      <c r="B520" s="603"/>
      <c r="C520" s="612"/>
      <c r="D520" s="334"/>
      <c r="E520" s="322" t="s">
        <v>136</v>
      </c>
      <c r="F520" s="176">
        <v>1210</v>
      </c>
      <c r="G520" s="176">
        <v>1333</v>
      </c>
      <c r="I520" s="176">
        <f t="shared" si="18"/>
        <v>123</v>
      </c>
      <c r="J520" s="177">
        <f t="shared" si="19"/>
        <v>0.10165289256198347</v>
      </c>
    </row>
    <row r="521" spans="1:10" s="69" customFormat="1" ht="11.25" customHeight="1" x14ac:dyDescent="0.2">
      <c r="A521" s="603"/>
      <c r="B521" s="604"/>
      <c r="C521" s="613"/>
      <c r="D521" s="334"/>
      <c r="E521" s="322" t="s">
        <v>159</v>
      </c>
      <c r="F521" s="176">
        <v>10</v>
      </c>
      <c r="G521" s="176">
        <v>18</v>
      </c>
      <c r="I521" s="176">
        <f t="shared" si="18"/>
        <v>8</v>
      </c>
      <c r="J521" s="177">
        <f t="shared" si="19"/>
        <v>0.8</v>
      </c>
    </row>
    <row r="522" spans="1:10" s="69" customFormat="1" ht="12.75" x14ac:dyDescent="0.2">
      <c r="A522" s="603"/>
      <c r="B522" s="605" t="s">
        <v>580</v>
      </c>
      <c r="C522" s="606"/>
      <c r="D522" s="606"/>
      <c r="E522" s="607"/>
      <c r="F522" s="335">
        <v>5629</v>
      </c>
      <c r="G522" s="335">
        <v>6025</v>
      </c>
      <c r="I522" s="335">
        <f t="shared" si="18"/>
        <v>396</v>
      </c>
      <c r="J522" s="336">
        <f t="shared" si="19"/>
        <v>7.0349973352282824E-2</v>
      </c>
    </row>
    <row r="523" spans="1:10" s="69" customFormat="1" ht="12.75" x14ac:dyDescent="0.2">
      <c r="A523" s="603"/>
      <c r="B523" s="602" t="s">
        <v>6</v>
      </c>
      <c r="C523" s="611">
        <v>1</v>
      </c>
      <c r="D523" s="323">
        <v>2</v>
      </c>
      <c r="E523" s="322" t="s">
        <v>581</v>
      </c>
      <c r="F523" s="176"/>
      <c r="G523" s="176">
        <v>327</v>
      </c>
      <c r="I523" s="176">
        <f t="shared" si="18"/>
        <v>327</v>
      </c>
      <c r="J523" s="177" t="e">
        <f t="shared" si="19"/>
        <v>#DIV/0!</v>
      </c>
    </row>
    <row r="524" spans="1:10" s="69" customFormat="1" ht="12.75" x14ac:dyDescent="0.2">
      <c r="A524" s="603"/>
      <c r="B524" s="603"/>
      <c r="C524" s="612"/>
      <c r="D524" s="324"/>
      <c r="E524" s="322" t="s">
        <v>28</v>
      </c>
      <c r="F524" s="176">
        <v>226</v>
      </c>
      <c r="G524" s="176">
        <v>185</v>
      </c>
      <c r="I524" s="176">
        <f t="shared" si="18"/>
        <v>-41</v>
      </c>
      <c r="J524" s="177">
        <f t="shared" si="19"/>
        <v>-0.18141592920353983</v>
      </c>
    </row>
    <row r="525" spans="1:10" s="69" customFormat="1" ht="12.75" x14ac:dyDescent="0.2">
      <c r="A525" s="603"/>
      <c r="B525" s="603"/>
      <c r="C525" s="612"/>
      <c r="D525" s="324"/>
      <c r="E525" s="322" t="s">
        <v>60</v>
      </c>
      <c r="F525" s="176">
        <v>258</v>
      </c>
      <c r="G525" s="176">
        <v>249</v>
      </c>
      <c r="I525" s="176">
        <f t="shared" si="18"/>
        <v>-9</v>
      </c>
      <c r="J525" s="177">
        <f t="shared" si="19"/>
        <v>-3.4883720930232558E-2</v>
      </c>
    </row>
    <row r="526" spans="1:10" s="69" customFormat="1" ht="12.75" x14ac:dyDescent="0.2">
      <c r="A526" s="603"/>
      <c r="B526" s="603"/>
      <c r="C526" s="612"/>
      <c r="D526" s="324"/>
      <c r="E526" s="322" t="s">
        <v>209</v>
      </c>
      <c r="F526" s="176">
        <v>8</v>
      </c>
      <c r="G526" s="176">
        <v>7</v>
      </c>
      <c r="I526" s="176">
        <f t="shared" si="18"/>
        <v>-1</v>
      </c>
      <c r="J526" s="177">
        <f t="shared" si="19"/>
        <v>-0.125</v>
      </c>
    </row>
    <row r="527" spans="1:10" s="69" customFormat="1" ht="12.75" x14ac:dyDescent="0.2">
      <c r="A527" s="603"/>
      <c r="B527" s="603"/>
      <c r="C527" s="612"/>
      <c r="D527" s="324"/>
      <c r="E527" s="322" t="s">
        <v>92</v>
      </c>
      <c r="F527" s="176">
        <v>464</v>
      </c>
      <c r="G527" s="176">
        <v>494</v>
      </c>
      <c r="I527" s="176">
        <f t="shared" si="18"/>
        <v>30</v>
      </c>
      <c r="J527" s="177">
        <f t="shared" si="19"/>
        <v>6.4655172413793108E-2</v>
      </c>
    </row>
    <row r="528" spans="1:10" s="69" customFormat="1" ht="12.75" x14ac:dyDescent="0.2">
      <c r="A528" s="603"/>
      <c r="B528" s="603"/>
      <c r="C528" s="612"/>
      <c r="D528" s="324"/>
      <c r="E528" s="322" t="s">
        <v>73</v>
      </c>
      <c r="F528" s="176">
        <v>319</v>
      </c>
      <c r="G528" s="176"/>
      <c r="I528" s="176">
        <f t="shared" si="18"/>
        <v>-319</v>
      </c>
      <c r="J528" s="177">
        <f t="shared" si="19"/>
        <v>-1</v>
      </c>
    </row>
    <row r="529" spans="1:10" s="69" customFormat="1" ht="12.75" x14ac:dyDescent="0.2">
      <c r="A529" s="603"/>
      <c r="B529" s="603"/>
      <c r="C529" s="612"/>
      <c r="D529" s="324"/>
      <c r="E529" s="322" t="s">
        <v>161</v>
      </c>
      <c r="F529" s="176">
        <v>1193</v>
      </c>
      <c r="G529" s="176">
        <v>1187</v>
      </c>
      <c r="I529" s="176">
        <f t="shared" si="18"/>
        <v>-6</v>
      </c>
      <c r="J529" s="177">
        <f t="shared" si="19"/>
        <v>-5.0293378038558257E-3</v>
      </c>
    </row>
    <row r="530" spans="1:10" s="69" customFormat="1" ht="12.75" x14ac:dyDescent="0.2">
      <c r="A530" s="603"/>
      <c r="B530" s="603"/>
      <c r="C530" s="612"/>
      <c r="D530" s="324"/>
      <c r="E530" s="322" t="s">
        <v>162</v>
      </c>
      <c r="F530" s="176">
        <v>24</v>
      </c>
      <c r="G530" s="176">
        <v>33</v>
      </c>
      <c r="I530" s="176">
        <f t="shared" si="18"/>
        <v>9</v>
      </c>
      <c r="J530" s="177">
        <f t="shared" si="19"/>
        <v>0.375</v>
      </c>
    </row>
    <row r="531" spans="1:10" s="69" customFormat="1" ht="12.75" x14ac:dyDescent="0.2">
      <c r="A531" s="603"/>
      <c r="B531" s="603"/>
      <c r="C531" s="612"/>
      <c r="D531" s="324"/>
      <c r="E531" s="322" t="s">
        <v>210</v>
      </c>
      <c r="F531" s="176">
        <v>12</v>
      </c>
      <c r="G531" s="176">
        <v>9</v>
      </c>
      <c r="I531" s="176">
        <f t="shared" si="18"/>
        <v>-3</v>
      </c>
      <c r="J531" s="177">
        <f t="shared" si="19"/>
        <v>-0.25</v>
      </c>
    </row>
    <row r="532" spans="1:10" s="69" customFormat="1" ht="12.75" x14ac:dyDescent="0.2">
      <c r="A532" s="603"/>
      <c r="B532" s="603"/>
      <c r="C532" s="612"/>
      <c r="D532" s="324"/>
      <c r="E532" s="322" t="s">
        <v>180</v>
      </c>
      <c r="F532" s="176">
        <v>51</v>
      </c>
      <c r="G532" s="176">
        <v>47</v>
      </c>
      <c r="I532" s="176">
        <f t="shared" si="18"/>
        <v>-4</v>
      </c>
      <c r="J532" s="177">
        <f t="shared" si="19"/>
        <v>-7.8431372549019607E-2</v>
      </c>
    </row>
    <row r="533" spans="1:10" s="69" customFormat="1" ht="12.75" x14ac:dyDescent="0.2">
      <c r="A533" s="603"/>
      <c r="B533" s="603"/>
      <c r="C533" s="612"/>
      <c r="D533" s="324"/>
      <c r="E533" s="322" t="s">
        <v>69</v>
      </c>
      <c r="F533" s="176">
        <v>4</v>
      </c>
      <c r="G533" s="176">
        <v>2</v>
      </c>
      <c r="I533" s="176">
        <f t="shared" si="18"/>
        <v>-2</v>
      </c>
      <c r="J533" s="177">
        <f t="shared" si="19"/>
        <v>-0.5</v>
      </c>
    </row>
    <row r="534" spans="1:10" s="69" customFormat="1" ht="12.75" x14ac:dyDescent="0.2">
      <c r="A534" s="603"/>
      <c r="B534" s="603"/>
      <c r="C534" s="612"/>
      <c r="D534" s="324"/>
      <c r="E534" s="322" t="s">
        <v>78</v>
      </c>
      <c r="F534" s="176">
        <v>70</v>
      </c>
      <c r="G534" s="176">
        <v>77</v>
      </c>
      <c r="I534" s="176">
        <f t="shared" si="18"/>
        <v>7</v>
      </c>
      <c r="J534" s="177">
        <f t="shared" si="19"/>
        <v>0.1</v>
      </c>
    </row>
    <row r="535" spans="1:10" s="69" customFormat="1" ht="12.75" x14ac:dyDescent="0.2">
      <c r="A535" s="603"/>
      <c r="B535" s="603"/>
      <c r="C535" s="612"/>
      <c r="D535" s="324"/>
      <c r="E535" s="322" t="s">
        <v>16</v>
      </c>
      <c r="F535" s="176">
        <v>230</v>
      </c>
      <c r="G535" s="176">
        <v>235</v>
      </c>
      <c r="I535" s="176">
        <f t="shared" si="18"/>
        <v>5</v>
      </c>
      <c r="J535" s="177">
        <f t="shared" si="19"/>
        <v>2.1739130434782608E-2</v>
      </c>
    </row>
    <row r="536" spans="1:10" s="69" customFormat="1" ht="12.75" x14ac:dyDescent="0.2">
      <c r="A536" s="603"/>
      <c r="B536" s="603"/>
      <c r="C536" s="612"/>
      <c r="D536" s="324"/>
      <c r="E536" s="322" t="s">
        <v>61</v>
      </c>
      <c r="F536" s="176">
        <v>10</v>
      </c>
      <c r="G536" s="176">
        <v>9</v>
      </c>
      <c r="I536" s="176">
        <f t="shared" si="18"/>
        <v>-1</v>
      </c>
      <c r="J536" s="177">
        <f t="shared" si="19"/>
        <v>-0.1</v>
      </c>
    </row>
    <row r="537" spans="1:10" s="69" customFormat="1" ht="25.5" x14ac:dyDescent="0.2">
      <c r="A537" s="603"/>
      <c r="B537" s="603"/>
      <c r="C537" s="612"/>
      <c r="D537" s="324"/>
      <c r="E537" s="322" t="s">
        <v>211</v>
      </c>
      <c r="F537" s="176">
        <v>93</v>
      </c>
      <c r="G537" s="176">
        <v>77</v>
      </c>
      <c r="I537" s="176">
        <f t="shared" si="18"/>
        <v>-16</v>
      </c>
      <c r="J537" s="177">
        <f t="shared" si="19"/>
        <v>-0.17204301075268819</v>
      </c>
    </row>
    <row r="538" spans="1:10" s="69" customFormat="1" ht="25.5" x14ac:dyDescent="0.2">
      <c r="A538" s="603"/>
      <c r="B538" s="603"/>
      <c r="C538" s="612"/>
      <c r="D538" s="324"/>
      <c r="E538" s="322" t="s">
        <v>212</v>
      </c>
      <c r="F538" s="176"/>
      <c r="G538" s="176">
        <v>1</v>
      </c>
      <c r="I538" s="176">
        <f t="shared" si="18"/>
        <v>1</v>
      </c>
      <c r="J538" s="177" t="e">
        <f t="shared" si="19"/>
        <v>#DIV/0!</v>
      </c>
    </row>
    <row r="539" spans="1:10" s="69" customFormat="1" ht="12.75" x14ac:dyDescent="0.2">
      <c r="A539" s="603"/>
      <c r="B539" s="603"/>
      <c r="C539" s="612"/>
      <c r="D539" s="324"/>
      <c r="E539" s="322" t="s">
        <v>215</v>
      </c>
      <c r="F539" s="176">
        <v>2955</v>
      </c>
      <c r="G539" s="176">
        <v>3204</v>
      </c>
      <c r="I539" s="176">
        <f t="shared" si="18"/>
        <v>249</v>
      </c>
      <c r="J539" s="177">
        <f t="shared" si="19"/>
        <v>8.4263959390862939E-2</v>
      </c>
    </row>
    <row r="540" spans="1:10" s="69" customFormat="1" ht="12.75" x14ac:dyDescent="0.2">
      <c r="A540" s="603"/>
      <c r="B540" s="603"/>
      <c r="C540" s="612"/>
      <c r="D540" s="324"/>
      <c r="E540" s="322" t="s">
        <v>216</v>
      </c>
      <c r="F540" s="176">
        <v>318</v>
      </c>
      <c r="G540" s="176">
        <v>293</v>
      </c>
      <c r="I540" s="176">
        <f t="shared" si="18"/>
        <v>-25</v>
      </c>
      <c r="J540" s="177">
        <f t="shared" si="19"/>
        <v>-7.8616352201257858E-2</v>
      </c>
    </row>
    <row r="541" spans="1:10" s="69" customFormat="1" ht="12.75" x14ac:dyDescent="0.2">
      <c r="A541" s="603"/>
      <c r="B541" s="603"/>
      <c r="C541" s="612"/>
      <c r="D541" s="324"/>
      <c r="E541" s="322" t="s">
        <v>217</v>
      </c>
      <c r="F541" s="176">
        <v>65</v>
      </c>
      <c r="G541" s="176">
        <v>64</v>
      </c>
      <c r="I541" s="176">
        <f t="shared" si="18"/>
        <v>-1</v>
      </c>
      <c r="J541" s="177">
        <f t="shared" si="19"/>
        <v>-1.5384615384615385E-2</v>
      </c>
    </row>
    <row r="542" spans="1:10" s="69" customFormat="1" ht="12.75" x14ac:dyDescent="0.2">
      <c r="A542" s="603"/>
      <c r="B542" s="603"/>
      <c r="C542" s="613"/>
      <c r="D542" s="324"/>
      <c r="E542" s="322" t="s">
        <v>22</v>
      </c>
      <c r="F542" s="176">
        <v>255</v>
      </c>
      <c r="G542" s="176">
        <v>236</v>
      </c>
      <c r="I542" s="176">
        <f t="shared" si="18"/>
        <v>-19</v>
      </c>
      <c r="J542" s="177">
        <f t="shared" si="19"/>
        <v>-7.4509803921568626E-2</v>
      </c>
    </row>
    <row r="543" spans="1:10" s="69" customFormat="1" ht="11.25" customHeight="1" x14ac:dyDescent="0.2">
      <c r="A543" s="603"/>
      <c r="B543" s="603"/>
      <c r="C543" s="611">
        <v>2</v>
      </c>
      <c r="D543" s="334">
        <v>2</v>
      </c>
      <c r="E543" s="322" t="s">
        <v>29</v>
      </c>
      <c r="F543" s="176">
        <v>163</v>
      </c>
      <c r="G543" s="176">
        <v>139</v>
      </c>
      <c r="I543" s="176">
        <f t="shared" si="18"/>
        <v>-24</v>
      </c>
      <c r="J543" s="177">
        <f t="shared" si="19"/>
        <v>-0.14723926380368099</v>
      </c>
    </row>
    <row r="544" spans="1:10" s="69" customFormat="1" ht="11.25" customHeight="1" x14ac:dyDescent="0.2">
      <c r="A544" s="603"/>
      <c r="B544" s="603"/>
      <c r="C544" s="612"/>
      <c r="D544" s="334"/>
      <c r="E544" s="322" t="s">
        <v>74</v>
      </c>
      <c r="F544" s="176">
        <v>187</v>
      </c>
      <c r="G544" s="176">
        <v>156</v>
      </c>
      <c r="I544" s="176">
        <f t="shared" si="18"/>
        <v>-31</v>
      </c>
      <c r="J544" s="177">
        <f t="shared" si="19"/>
        <v>-0.16577540106951871</v>
      </c>
    </row>
    <row r="545" spans="1:10" s="69" customFormat="1" ht="11.25" customHeight="1" x14ac:dyDescent="0.2">
      <c r="A545" s="603"/>
      <c r="B545" s="603"/>
      <c r="C545" s="612"/>
      <c r="D545" s="334"/>
      <c r="E545" s="322" t="s">
        <v>219</v>
      </c>
      <c r="F545" s="176">
        <v>6</v>
      </c>
      <c r="G545" s="176">
        <v>5</v>
      </c>
      <c r="I545" s="176">
        <f t="shared" si="18"/>
        <v>-1</v>
      </c>
      <c r="J545" s="177">
        <f t="shared" si="19"/>
        <v>-0.16666666666666666</v>
      </c>
    </row>
    <row r="546" spans="1:10" s="69" customFormat="1" ht="11.25" customHeight="1" x14ac:dyDescent="0.2">
      <c r="A546" s="603"/>
      <c r="B546" s="603"/>
      <c r="C546" s="612"/>
      <c r="D546" s="334"/>
      <c r="E546" s="322" t="s">
        <v>112</v>
      </c>
      <c r="F546" s="176">
        <v>386</v>
      </c>
      <c r="G546" s="176">
        <v>378</v>
      </c>
      <c r="I546" s="176">
        <f t="shared" si="18"/>
        <v>-8</v>
      </c>
      <c r="J546" s="177">
        <f t="shared" si="19"/>
        <v>-2.072538860103627E-2</v>
      </c>
    </row>
    <row r="547" spans="1:10" s="69" customFormat="1" ht="11.25" customHeight="1" x14ac:dyDescent="0.2">
      <c r="A547" s="603"/>
      <c r="B547" s="603"/>
      <c r="C547" s="612"/>
      <c r="D547" s="334"/>
      <c r="E547" s="322" t="s">
        <v>90</v>
      </c>
      <c r="F547" s="176">
        <v>284</v>
      </c>
      <c r="G547" s="176">
        <v>289</v>
      </c>
      <c r="I547" s="176">
        <f t="shared" si="18"/>
        <v>5</v>
      </c>
      <c r="J547" s="177">
        <f t="shared" si="19"/>
        <v>1.7605633802816902E-2</v>
      </c>
    </row>
    <row r="548" spans="1:10" s="69" customFormat="1" ht="11.25" customHeight="1" x14ac:dyDescent="0.2">
      <c r="A548" s="603"/>
      <c r="B548" s="603"/>
      <c r="C548" s="612"/>
      <c r="D548" s="334"/>
      <c r="E548" s="322" t="s">
        <v>163</v>
      </c>
      <c r="F548" s="176">
        <v>942</v>
      </c>
      <c r="G548" s="176">
        <v>956</v>
      </c>
      <c r="I548" s="176">
        <f t="shared" si="18"/>
        <v>14</v>
      </c>
      <c r="J548" s="177">
        <f t="shared" si="19"/>
        <v>1.4861995753715499E-2</v>
      </c>
    </row>
    <row r="549" spans="1:10" s="69" customFormat="1" ht="11.25" customHeight="1" x14ac:dyDescent="0.2">
      <c r="A549" s="603"/>
      <c r="B549" s="603"/>
      <c r="C549" s="612"/>
      <c r="D549" s="334"/>
      <c r="E549" s="322" t="s">
        <v>164</v>
      </c>
      <c r="F549" s="176">
        <v>23</v>
      </c>
      <c r="G549" s="176">
        <v>14</v>
      </c>
      <c r="I549" s="176">
        <f t="shared" si="18"/>
        <v>-9</v>
      </c>
      <c r="J549" s="177">
        <f t="shared" si="19"/>
        <v>-0.39130434782608697</v>
      </c>
    </row>
    <row r="550" spans="1:10" s="69" customFormat="1" ht="11.25" customHeight="1" x14ac:dyDescent="0.2">
      <c r="A550" s="603"/>
      <c r="B550" s="603"/>
      <c r="C550" s="612"/>
      <c r="D550" s="334"/>
      <c r="E550" s="322" t="s">
        <v>585</v>
      </c>
      <c r="F550" s="176"/>
      <c r="G550" s="176">
        <v>12</v>
      </c>
      <c r="I550" s="176">
        <f t="shared" si="18"/>
        <v>12</v>
      </c>
      <c r="J550" s="177" t="e">
        <f t="shared" si="19"/>
        <v>#DIV/0!</v>
      </c>
    </row>
    <row r="551" spans="1:10" s="69" customFormat="1" ht="11.25" customHeight="1" x14ac:dyDescent="0.2">
      <c r="A551" s="603"/>
      <c r="B551" s="603"/>
      <c r="C551" s="612"/>
      <c r="D551" s="334"/>
      <c r="E551" s="322" t="s">
        <v>220</v>
      </c>
      <c r="F551" s="176">
        <v>54</v>
      </c>
      <c r="G551" s="176">
        <v>36</v>
      </c>
      <c r="I551" s="176">
        <f t="shared" si="18"/>
        <v>-18</v>
      </c>
      <c r="J551" s="177">
        <f t="shared" si="19"/>
        <v>-0.33333333333333331</v>
      </c>
    </row>
    <row r="552" spans="1:10" s="69" customFormat="1" ht="11.25" customHeight="1" x14ac:dyDescent="0.2">
      <c r="A552" s="603"/>
      <c r="B552" s="603"/>
      <c r="C552" s="612"/>
      <c r="D552" s="334"/>
      <c r="E552" s="322" t="s">
        <v>93</v>
      </c>
      <c r="F552" s="176">
        <v>55</v>
      </c>
      <c r="G552" s="176">
        <v>43</v>
      </c>
      <c r="I552" s="176">
        <f t="shared" ref="I552:I597" si="20">G552-F552</f>
        <v>-12</v>
      </c>
      <c r="J552" s="177">
        <f t="shared" ref="J552:J597" si="21">I552/F552</f>
        <v>-0.21818181818181817</v>
      </c>
    </row>
    <row r="553" spans="1:10" s="69" customFormat="1" ht="11.25" customHeight="1" x14ac:dyDescent="0.2">
      <c r="A553" s="603"/>
      <c r="B553" s="603"/>
      <c r="C553" s="612"/>
      <c r="D553" s="334"/>
      <c r="E553" s="322" t="s">
        <v>18</v>
      </c>
      <c r="F553" s="176">
        <v>209</v>
      </c>
      <c r="G553" s="176">
        <v>199</v>
      </c>
      <c r="I553" s="176">
        <f t="shared" si="20"/>
        <v>-10</v>
      </c>
      <c r="J553" s="177">
        <f t="shared" si="21"/>
        <v>-4.784688995215311E-2</v>
      </c>
    </row>
    <row r="554" spans="1:10" s="69" customFormat="1" ht="11.25" customHeight="1" x14ac:dyDescent="0.2">
      <c r="A554" s="603"/>
      <c r="B554" s="603"/>
      <c r="C554" s="612"/>
      <c r="D554" s="334"/>
      <c r="E554" s="322" t="s">
        <v>75</v>
      </c>
      <c r="F554" s="176">
        <v>7</v>
      </c>
      <c r="G554" s="176">
        <v>8</v>
      </c>
      <c r="I554" s="176">
        <f t="shared" si="20"/>
        <v>1</v>
      </c>
      <c r="J554" s="177">
        <f t="shared" si="21"/>
        <v>0.14285714285714285</v>
      </c>
    </row>
    <row r="555" spans="1:10" s="69" customFormat="1" ht="11.25" customHeight="1" x14ac:dyDescent="0.2">
      <c r="A555" s="603"/>
      <c r="B555" s="603"/>
      <c r="C555" s="612"/>
      <c r="D555" s="334"/>
      <c r="E555" s="322" t="s">
        <v>221</v>
      </c>
      <c r="F555" s="176">
        <v>54</v>
      </c>
      <c r="G555" s="176">
        <v>65</v>
      </c>
      <c r="I555" s="176">
        <f t="shared" si="20"/>
        <v>11</v>
      </c>
      <c r="J555" s="177">
        <f t="shared" si="21"/>
        <v>0.20370370370370369</v>
      </c>
    </row>
    <row r="556" spans="1:10" s="69" customFormat="1" ht="11.25" customHeight="1" x14ac:dyDescent="0.2">
      <c r="A556" s="603"/>
      <c r="B556" s="603"/>
      <c r="C556" s="612"/>
      <c r="D556" s="334"/>
      <c r="E556" s="322" t="s">
        <v>222</v>
      </c>
      <c r="F556" s="176"/>
      <c r="G556" s="176">
        <v>3</v>
      </c>
      <c r="I556" s="176">
        <f t="shared" si="20"/>
        <v>3</v>
      </c>
      <c r="J556" s="177" t="e">
        <f t="shared" si="21"/>
        <v>#DIV/0!</v>
      </c>
    </row>
    <row r="557" spans="1:10" s="69" customFormat="1" ht="11.25" customHeight="1" x14ac:dyDescent="0.2">
      <c r="A557" s="603"/>
      <c r="B557" s="603"/>
      <c r="C557" s="612"/>
      <c r="D557" s="334"/>
      <c r="E557" s="322" t="s">
        <v>24</v>
      </c>
      <c r="F557" s="176">
        <v>9</v>
      </c>
      <c r="G557" s="176"/>
      <c r="I557" s="176">
        <f t="shared" si="20"/>
        <v>-9</v>
      </c>
      <c r="J557" s="177">
        <f t="shared" si="21"/>
        <v>-1</v>
      </c>
    </row>
    <row r="558" spans="1:10" s="69" customFormat="1" ht="11.25" customHeight="1" x14ac:dyDescent="0.2">
      <c r="A558" s="603"/>
      <c r="B558" s="603"/>
      <c r="C558" s="612"/>
      <c r="D558" s="334"/>
      <c r="E558" s="322" t="s">
        <v>586</v>
      </c>
      <c r="F558" s="176"/>
      <c r="G558" s="176">
        <v>2355</v>
      </c>
      <c r="I558" s="176">
        <f t="shared" si="20"/>
        <v>2355</v>
      </c>
      <c r="J558" s="177" t="e">
        <f t="shared" si="21"/>
        <v>#DIV/0!</v>
      </c>
    </row>
    <row r="559" spans="1:10" s="69" customFormat="1" ht="11.25" customHeight="1" x14ac:dyDescent="0.2">
      <c r="A559" s="603"/>
      <c r="B559" s="603"/>
      <c r="C559" s="612"/>
      <c r="D559" s="334"/>
      <c r="E559" s="322" t="s">
        <v>113</v>
      </c>
      <c r="F559" s="176">
        <v>2355</v>
      </c>
      <c r="G559" s="176"/>
      <c r="I559" s="176">
        <f t="shared" si="20"/>
        <v>-2355</v>
      </c>
      <c r="J559" s="177">
        <f t="shared" si="21"/>
        <v>-1</v>
      </c>
    </row>
    <row r="560" spans="1:10" s="69" customFormat="1" ht="11.25" customHeight="1" x14ac:dyDescent="0.2">
      <c r="A560" s="603"/>
      <c r="B560" s="603"/>
      <c r="C560" s="612"/>
      <c r="D560" s="334"/>
      <c r="E560" s="322" t="s">
        <v>225</v>
      </c>
      <c r="F560" s="176">
        <v>182</v>
      </c>
      <c r="G560" s="176">
        <v>187</v>
      </c>
      <c r="I560" s="176">
        <f t="shared" si="20"/>
        <v>5</v>
      </c>
      <c r="J560" s="177">
        <f t="shared" si="21"/>
        <v>2.7472527472527472E-2</v>
      </c>
    </row>
    <row r="561" spans="1:10" s="69" customFormat="1" ht="12.75" x14ac:dyDescent="0.2">
      <c r="A561" s="603"/>
      <c r="B561" s="603"/>
      <c r="C561" s="612"/>
      <c r="D561" s="334"/>
      <c r="E561" s="322" t="s">
        <v>226</v>
      </c>
      <c r="F561" s="176">
        <v>47</v>
      </c>
      <c r="G561" s="176">
        <v>55</v>
      </c>
      <c r="I561" s="176">
        <f t="shared" si="20"/>
        <v>8</v>
      </c>
      <c r="J561" s="177">
        <f t="shared" si="21"/>
        <v>0.1702127659574468</v>
      </c>
    </row>
    <row r="562" spans="1:10" s="69" customFormat="1" ht="12.75" x14ac:dyDescent="0.2">
      <c r="A562" s="603"/>
      <c r="B562" s="604"/>
      <c r="C562" s="613"/>
      <c r="D562" s="334"/>
      <c r="E562" s="322" t="s">
        <v>25</v>
      </c>
      <c r="F562" s="176">
        <v>234</v>
      </c>
      <c r="G562" s="176">
        <v>217</v>
      </c>
      <c r="I562" s="176">
        <f t="shared" si="20"/>
        <v>-17</v>
      </c>
      <c r="J562" s="177">
        <f t="shared" si="21"/>
        <v>-7.2649572649572655E-2</v>
      </c>
    </row>
    <row r="563" spans="1:10" s="69" customFormat="1" ht="12.75" x14ac:dyDescent="0.2">
      <c r="A563" s="604"/>
      <c r="B563" s="605" t="s">
        <v>588</v>
      </c>
      <c r="C563" s="606"/>
      <c r="D563" s="606"/>
      <c r="E563" s="607"/>
      <c r="F563" s="335">
        <v>11752</v>
      </c>
      <c r="G563" s="335">
        <v>11853</v>
      </c>
      <c r="I563" s="335">
        <f t="shared" si="20"/>
        <v>101</v>
      </c>
      <c r="J563" s="336">
        <f t="shared" si="21"/>
        <v>8.5942818243703208E-3</v>
      </c>
    </row>
    <row r="564" spans="1:10" s="69" customFormat="1" ht="12.75" customHeight="1" x14ac:dyDescent="0.2">
      <c r="A564" s="608" t="s">
        <v>118</v>
      </c>
      <c r="B564" s="609"/>
      <c r="C564" s="609"/>
      <c r="D564" s="609"/>
      <c r="E564" s="610"/>
      <c r="F564" s="337">
        <v>25427</v>
      </c>
      <c r="G564" s="337">
        <v>26028</v>
      </c>
      <c r="I564" s="337">
        <f t="shared" si="20"/>
        <v>601</v>
      </c>
      <c r="J564" s="338">
        <f t="shared" si="21"/>
        <v>2.3636292130412552E-2</v>
      </c>
    </row>
    <row r="565" spans="1:10" s="69" customFormat="1" ht="12.75" x14ac:dyDescent="0.2">
      <c r="A565" s="602" t="s">
        <v>40</v>
      </c>
      <c r="B565" s="602" t="s">
        <v>264</v>
      </c>
      <c r="C565" s="611">
        <v>1</v>
      </c>
      <c r="D565" s="323">
        <v>2</v>
      </c>
      <c r="E565" s="322" t="s">
        <v>235</v>
      </c>
      <c r="F565" s="176">
        <v>3</v>
      </c>
      <c r="G565" s="176">
        <v>10</v>
      </c>
      <c r="I565" s="176">
        <f t="shared" si="20"/>
        <v>7</v>
      </c>
      <c r="J565" s="177">
        <f t="shared" si="21"/>
        <v>2.3333333333333335</v>
      </c>
    </row>
    <row r="566" spans="1:10" s="69" customFormat="1" ht="12.75" x14ac:dyDescent="0.2">
      <c r="A566" s="603"/>
      <c r="B566" s="603"/>
      <c r="C566" s="612"/>
      <c r="D566" s="324"/>
      <c r="E566" s="322" t="s">
        <v>238</v>
      </c>
      <c r="F566" s="176">
        <v>19</v>
      </c>
      <c r="G566" s="176">
        <v>17</v>
      </c>
      <c r="I566" s="176">
        <f t="shared" si="20"/>
        <v>-2</v>
      </c>
      <c r="J566" s="177">
        <f t="shared" si="21"/>
        <v>-0.10526315789473684</v>
      </c>
    </row>
    <row r="567" spans="1:10" s="69" customFormat="1" ht="12.75" x14ac:dyDescent="0.2">
      <c r="A567" s="603"/>
      <c r="B567" s="603"/>
      <c r="C567" s="612"/>
      <c r="D567" s="324"/>
      <c r="E567" s="322" t="s">
        <v>19</v>
      </c>
      <c r="F567" s="176">
        <v>163</v>
      </c>
      <c r="G567" s="176">
        <v>173</v>
      </c>
      <c r="I567" s="176">
        <f t="shared" si="20"/>
        <v>10</v>
      </c>
      <c r="J567" s="177">
        <f t="shared" si="21"/>
        <v>6.1349693251533742E-2</v>
      </c>
    </row>
    <row r="568" spans="1:10" s="69" customFormat="1" ht="12.75" x14ac:dyDescent="0.2">
      <c r="A568" s="603"/>
      <c r="B568" s="603"/>
      <c r="C568" s="612"/>
      <c r="D568" s="324"/>
      <c r="E568" s="322" t="s">
        <v>30</v>
      </c>
      <c r="F568" s="176">
        <v>2</v>
      </c>
      <c r="G568" s="176">
        <v>2</v>
      </c>
      <c r="I568" s="176">
        <f t="shared" si="20"/>
        <v>0</v>
      </c>
      <c r="J568" s="177">
        <f t="shared" si="21"/>
        <v>0</v>
      </c>
    </row>
    <row r="569" spans="1:10" s="69" customFormat="1" ht="12.75" x14ac:dyDescent="0.2">
      <c r="A569" s="603"/>
      <c r="B569" s="603"/>
      <c r="C569" s="612"/>
      <c r="D569" s="324"/>
      <c r="E569" s="322" t="s">
        <v>86</v>
      </c>
      <c r="F569" s="176">
        <v>72</v>
      </c>
      <c r="G569" s="176">
        <v>81</v>
      </c>
      <c r="I569" s="176">
        <f t="shared" si="20"/>
        <v>9</v>
      </c>
      <c r="J569" s="177">
        <f t="shared" si="21"/>
        <v>0.125</v>
      </c>
    </row>
    <row r="570" spans="1:10" s="69" customFormat="1" ht="12.75" x14ac:dyDescent="0.2">
      <c r="A570" s="603"/>
      <c r="B570" s="603"/>
      <c r="C570" s="612"/>
      <c r="D570" s="324"/>
      <c r="E570" s="322" t="s">
        <v>70</v>
      </c>
      <c r="F570" s="176">
        <v>5</v>
      </c>
      <c r="G570" s="176">
        <v>1</v>
      </c>
      <c r="I570" s="176">
        <f t="shared" si="20"/>
        <v>-4</v>
      </c>
      <c r="J570" s="177">
        <f t="shared" si="21"/>
        <v>-0.8</v>
      </c>
    </row>
    <row r="571" spans="1:10" s="69" customFormat="1" ht="12.75" x14ac:dyDescent="0.2">
      <c r="A571" s="603"/>
      <c r="B571" s="603"/>
      <c r="C571" s="612"/>
      <c r="D571" s="324"/>
      <c r="E571" s="322" t="s">
        <v>38</v>
      </c>
      <c r="F571" s="176">
        <v>4</v>
      </c>
      <c r="G571" s="176">
        <v>9</v>
      </c>
      <c r="I571" s="176">
        <f t="shared" si="20"/>
        <v>5</v>
      </c>
      <c r="J571" s="177">
        <f t="shared" si="21"/>
        <v>1.25</v>
      </c>
    </row>
    <row r="572" spans="1:10" s="69" customFormat="1" ht="12.75" x14ac:dyDescent="0.2">
      <c r="A572" s="603"/>
      <c r="B572" s="603"/>
      <c r="C572" s="612"/>
      <c r="D572" s="324"/>
      <c r="E572" s="322" t="s">
        <v>36</v>
      </c>
      <c r="F572" s="176">
        <v>12</v>
      </c>
      <c r="G572" s="176">
        <v>9</v>
      </c>
      <c r="I572" s="176">
        <f t="shared" si="20"/>
        <v>-3</v>
      </c>
      <c r="J572" s="177">
        <f t="shared" si="21"/>
        <v>-0.25</v>
      </c>
    </row>
    <row r="573" spans="1:10" s="69" customFormat="1" ht="12.75" x14ac:dyDescent="0.2">
      <c r="A573" s="603"/>
      <c r="B573" s="603"/>
      <c r="C573" s="612"/>
      <c r="D573" s="324"/>
      <c r="E573" s="322" t="s">
        <v>71</v>
      </c>
      <c r="F573" s="176">
        <v>168</v>
      </c>
      <c r="G573" s="176">
        <v>163</v>
      </c>
      <c r="I573" s="176">
        <f t="shared" si="20"/>
        <v>-5</v>
      </c>
      <c r="J573" s="177">
        <f t="shared" si="21"/>
        <v>-2.976190476190476E-2</v>
      </c>
    </row>
    <row r="574" spans="1:10" s="69" customFormat="1" ht="12.75" x14ac:dyDescent="0.2">
      <c r="A574" s="603"/>
      <c r="B574" s="603"/>
      <c r="C574" s="612"/>
      <c r="D574" s="324"/>
      <c r="E574" s="322" t="s">
        <v>32</v>
      </c>
      <c r="F574" s="176">
        <v>25</v>
      </c>
      <c r="G574" s="176">
        <v>25</v>
      </c>
      <c r="I574" s="176">
        <f t="shared" si="20"/>
        <v>0</v>
      </c>
      <c r="J574" s="177">
        <f t="shared" si="21"/>
        <v>0</v>
      </c>
    </row>
    <row r="575" spans="1:10" s="69" customFormat="1" ht="12.75" x14ac:dyDescent="0.2">
      <c r="A575" s="603"/>
      <c r="B575" s="603"/>
      <c r="C575" s="612"/>
      <c r="D575" s="324"/>
      <c r="E575" s="322" t="s">
        <v>239</v>
      </c>
      <c r="F575" s="176">
        <v>27</v>
      </c>
      <c r="G575" s="176">
        <v>20</v>
      </c>
      <c r="I575" s="176">
        <f t="shared" si="20"/>
        <v>-7</v>
      </c>
      <c r="J575" s="177">
        <f t="shared" si="21"/>
        <v>-0.25925925925925924</v>
      </c>
    </row>
    <row r="576" spans="1:10" s="69" customFormat="1" ht="12.75" x14ac:dyDescent="0.2">
      <c r="A576" s="603"/>
      <c r="B576" s="603"/>
      <c r="C576" s="612"/>
      <c r="D576" s="324"/>
      <c r="E576" s="322" t="s">
        <v>242</v>
      </c>
      <c r="F576" s="176">
        <v>13</v>
      </c>
      <c r="G576" s="176">
        <v>35</v>
      </c>
      <c r="I576" s="176">
        <f t="shared" si="20"/>
        <v>22</v>
      </c>
      <c r="J576" s="177">
        <f t="shared" si="21"/>
        <v>1.6923076923076923</v>
      </c>
    </row>
    <row r="577" spans="1:10" s="69" customFormat="1" ht="12.75" x14ac:dyDescent="0.2">
      <c r="A577" s="603"/>
      <c r="B577" s="603"/>
      <c r="C577" s="612"/>
      <c r="D577" s="324"/>
      <c r="E577" s="322" t="s">
        <v>243</v>
      </c>
      <c r="F577" s="176">
        <v>11</v>
      </c>
      <c r="G577" s="176">
        <v>17</v>
      </c>
      <c r="I577" s="176">
        <f t="shared" si="20"/>
        <v>6</v>
      </c>
      <c r="J577" s="177">
        <f t="shared" si="21"/>
        <v>0.54545454545454541</v>
      </c>
    </row>
    <row r="578" spans="1:10" s="69" customFormat="1" ht="12.75" x14ac:dyDescent="0.2">
      <c r="A578" s="603"/>
      <c r="B578" s="603"/>
      <c r="C578" s="613"/>
      <c r="D578" s="324"/>
      <c r="E578" s="322" t="s">
        <v>122</v>
      </c>
      <c r="F578" s="176">
        <v>8</v>
      </c>
      <c r="G578" s="176">
        <v>3</v>
      </c>
      <c r="I578" s="176">
        <f t="shared" si="20"/>
        <v>-5</v>
      </c>
      <c r="J578" s="177">
        <f t="shared" si="21"/>
        <v>-0.625</v>
      </c>
    </row>
    <row r="579" spans="1:10" s="69" customFormat="1" ht="11.25" customHeight="1" x14ac:dyDescent="0.2">
      <c r="A579" s="603"/>
      <c r="B579" s="603"/>
      <c r="C579" s="611">
        <v>2</v>
      </c>
      <c r="D579" s="334">
        <v>2</v>
      </c>
      <c r="E579" s="322" t="s">
        <v>596</v>
      </c>
      <c r="F579" s="176"/>
      <c r="G579" s="176">
        <v>1</v>
      </c>
      <c r="I579" s="176">
        <f t="shared" si="20"/>
        <v>1</v>
      </c>
      <c r="J579" s="177" t="e">
        <f t="shared" si="21"/>
        <v>#DIV/0!</v>
      </c>
    </row>
    <row r="580" spans="1:10" s="69" customFormat="1" ht="11.25" customHeight="1" x14ac:dyDescent="0.2">
      <c r="A580" s="603"/>
      <c r="B580" s="603"/>
      <c r="C580" s="612"/>
      <c r="D580" s="334"/>
      <c r="E580" s="322" t="s">
        <v>599</v>
      </c>
      <c r="F580" s="176"/>
      <c r="G580" s="176">
        <v>12</v>
      </c>
      <c r="I580" s="176">
        <f t="shared" si="20"/>
        <v>12</v>
      </c>
      <c r="J580" s="177" t="e">
        <f t="shared" si="21"/>
        <v>#DIV/0!</v>
      </c>
    </row>
    <row r="581" spans="1:10" s="69" customFormat="1" ht="11.25" customHeight="1" x14ac:dyDescent="0.2">
      <c r="A581" s="603"/>
      <c r="B581" s="603"/>
      <c r="C581" s="612"/>
      <c r="D581" s="334"/>
      <c r="E581" s="322" t="s">
        <v>20</v>
      </c>
      <c r="F581" s="176">
        <v>127</v>
      </c>
      <c r="G581" s="176">
        <v>120</v>
      </c>
      <c r="I581" s="176">
        <f t="shared" si="20"/>
        <v>-7</v>
      </c>
      <c r="J581" s="177">
        <f t="shared" si="21"/>
        <v>-5.5118110236220472E-2</v>
      </c>
    </row>
    <row r="582" spans="1:10" s="69" customFormat="1" ht="11.25" customHeight="1" x14ac:dyDescent="0.2">
      <c r="A582" s="603"/>
      <c r="B582" s="603"/>
      <c r="C582" s="612"/>
      <c r="D582" s="334"/>
      <c r="E582" s="322" t="s">
        <v>33</v>
      </c>
      <c r="F582" s="176">
        <v>2</v>
      </c>
      <c r="G582" s="176"/>
      <c r="I582" s="176">
        <f t="shared" si="20"/>
        <v>-2</v>
      </c>
      <c r="J582" s="177">
        <f t="shared" si="21"/>
        <v>-1</v>
      </c>
    </row>
    <row r="583" spans="1:10" s="69" customFormat="1" ht="11.25" customHeight="1" x14ac:dyDescent="0.2">
      <c r="A583" s="603"/>
      <c r="B583" s="603"/>
      <c r="C583" s="612"/>
      <c r="D583" s="334"/>
      <c r="E583" s="322" t="s">
        <v>27</v>
      </c>
      <c r="F583" s="176">
        <v>3</v>
      </c>
      <c r="G583" s="176"/>
      <c r="I583" s="176">
        <f t="shared" si="20"/>
        <v>-3</v>
      </c>
      <c r="J583" s="177">
        <f t="shared" si="21"/>
        <v>-1</v>
      </c>
    </row>
    <row r="584" spans="1:10" s="69" customFormat="1" ht="11.25" customHeight="1" x14ac:dyDescent="0.2">
      <c r="A584" s="603"/>
      <c r="B584" s="603"/>
      <c r="C584" s="612"/>
      <c r="D584" s="334"/>
      <c r="E584" s="322" t="s">
        <v>115</v>
      </c>
      <c r="F584" s="176">
        <v>51</v>
      </c>
      <c r="G584" s="176">
        <v>46</v>
      </c>
      <c r="I584" s="176">
        <f t="shared" si="20"/>
        <v>-5</v>
      </c>
      <c r="J584" s="177">
        <f t="shared" si="21"/>
        <v>-9.8039215686274508E-2</v>
      </c>
    </row>
    <row r="585" spans="1:10" s="69" customFormat="1" ht="11.25" customHeight="1" x14ac:dyDescent="0.2">
      <c r="A585" s="603"/>
      <c r="B585" s="603"/>
      <c r="C585" s="612"/>
      <c r="D585" s="334"/>
      <c r="E585" s="322" t="s">
        <v>87</v>
      </c>
      <c r="F585" s="176"/>
      <c r="G585" s="176">
        <v>2</v>
      </c>
      <c r="I585" s="176">
        <f t="shared" si="20"/>
        <v>2</v>
      </c>
      <c r="J585" s="177" t="e">
        <f t="shared" si="21"/>
        <v>#DIV/0!</v>
      </c>
    </row>
    <row r="586" spans="1:10" s="69" customFormat="1" ht="11.25" customHeight="1" x14ac:dyDescent="0.2">
      <c r="A586" s="603"/>
      <c r="B586" s="603"/>
      <c r="C586" s="612"/>
      <c r="D586" s="334"/>
      <c r="E586" s="322" t="s">
        <v>39</v>
      </c>
      <c r="F586" s="176">
        <v>5</v>
      </c>
      <c r="G586" s="176">
        <v>1</v>
      </c>
      <c r="I586" s="176">
        <f t="shared" si="20"/>
        <v>-4</v>
      </c>
      <c r="J586" s="177">
        <f t="shared" si="21"/>
        <v>-0.8</v>
      </c>
    </row>
    <row r="587" spans="1:10" s="69" customFormat="1" ht="11.25" customHeight="1" x14ac:dyDescent="0.2">
      <c r="A587" s="603"/>
      <c r="B587" s="603"/>
      <c r="C587" s="612"/>
      <c r="D587" s="334"/>
      <c r="E587" s="322" t="s">
        <v>37</v>
      </c>
      <c r="F587" s="176">
        <v>5</v>
      </c>
      <c r="G587" s="176">
        <v>5</v>
      </c>
      <c r="I587" s="176">
        <f t="shared" si="20"/>
        <v>0</v>
      </c>
      <c r="J587" s="177">
        <f t="shared" si="21"/>
        <v>0</v>
      </c>
    </row>
    <row r="588" spans="1:10" s="69" customFormat="1" ht="11.25" customHeight="1" x14ac:dyDescent="0.2">
      <c r="A588" s="603"/>
      <c r="B588" s="603"/>
      <c r="C588" s="612"/>
      <c r="D588" s="334"/>
      <c r="E588" s="322" t="s">
        <v>88</v>
      </c>
      <c r="F588" s="176">
        <v>153</v>
      </c>
      <c r="G588" s="176">
        <v>146</v>
      </c>
      <c r="I588" s="176">
        <f t="shared" si="20"/>
        <v>-7</v>
      </c>
      <c r="J588" s="177">
        <f t="shared" si="21"/>
        <v>-4.5751633986928102E-2</v>
      </c>
    </row>
    <row r="589" spans="1:10" s="69" customFormat="1" ht="11.25" customHeight="1" x14ac:dyDescent="0.2">
      <c r="A589" s="603"/>
      <c r="B589" s="603"/>
      <c r="C589" s="612"/>
      <c r="D589" s="334"/>
      <c r="E589" s="322" t="s">
        <v>34</v>
      </c>
      <c r="F589" s="176">
        <v>13</v>
      </c>
      <c r="G589" s="176"/>
      <c r="I589" s="176">
        <f t="shared" si="20"/>
        <v>-13</v>
      </c>
      <c r="J589" s="177">
        <f t="shared" si="21"/>
        <v>-1</v>
      </c>
    </row>
    <row r="590" spans="1:10" s="69" customFormat="1" ht="11.25" customHeight="1" x14ac:dyDescent="0.2">
      <c r="A590" s="603"/>
      <c r="B590" s="603"/>
      <c r="C590" s="612"/>
      <c r="D590" s="334"/>
      <c r="E590" s="322" t="s">
        <v>35</v>
      </c>
      <c r="F590" s="176">
        <v>13</v>
      </c>
      <c r="G590" s="176">
        <v>18</v>
      </c>
      <c r="I590" s="176">
        <f t="shared" si="20"/>
        <v>5</v>
      </c>
      <c r="J590" s="177">
        <f t="shared" si="21"/>
        <v>0.38461538461538464</v>
      </c>
    </row>
    <row r="591" spans="1:10" s="69" customFormat="1" ht="11.25" customHeight="1" x14ac:dyDescent="0.2">
      <c r="A591" s="603"/>
      <c r="B591" s="603"/>
      <c r="C591" s="612"/>
      <c r="D591" s="334"/>
      <c r="E591" s="322" t="s">
        <v>244</v>
      </c>
      <c r="F591" s="176">
        <v>6</v>
      </c>
      <c r="G591" s="176">
        <v>8</v>
      </c>
      <c r="I591" s="176">
        <f t="shared" si="20"/>
        <v>2</v>
      </c>
      <c r="J591" s="177">
        <f t="shared" si="21"/>
        <v>0.33333333333333331</v>
      </c>
    </row>
    <row r="592" spans="1:10" s="69" customFormat="1" ht="11.25" customHeight="1" x14ac:dyDescent="0.2">
      <c r="A592" s="603"/>
      <c r="B592" s="603"/>
      <c r="C592" s="612"/>
      <c r="D592" s="334"/>
      <c r="E592" s="322" t="s">
        <v>247</v>
      </c>
      <c r="F592" s="176">
        <v>7</v>
      </c>
      <c r="G592" s="176">
        <v>2</v>
      </c>
      <c r="I592" s="176">
        <f t="shared" si="20"/>
        <v>-5</v>
      </c>
      <c r="J592" s="177">
        <f t="shared" si="21"/>
        <v>-0.7142857142857143</v>
      </c>
    </row>
    <row r="593" spans="1:10" s="69" customFormat="1" ht="11.25" customHeight="1" x14ac:dyDescent="0.2">
      <c r="A593" s="603"/>
      <c r="B593" s="603"/>
      <c r="C593" s="612"/>
      <c r="D593" s="334"/>
      <c r="E593" s="322" t="s">
        <v>248</v>
      </c>
      <c r="F593" s="176">
        <v>4</v>
      </c>
      <c r="G593" s="176">
        <v>3</v>
      </c>
      <c r="I593" s="176">
        <f t="shared" si="20"/>
        <v>-1</v>
      </c>
      <c r="J593" s="177">
        <f t="shared" si="21"/>
        <v>-0.25</v>
      </c>
    </row>
    <row r="594" spans="1:10" s="69" customFormat="1" ht="12.75" x14ac:dyDescent="0.2">
      <c r="A594" s="603"/>
      <c r="B594" s="604"/>
      <c r="C594" s="613"/>
      <c r="D594" s="334"/>
      <c r="E594" s="322" t="s">
        <v>123</v>
      </c>
      <c r="F594" s="176">
        <v>1</v>
      </c>
      <c r="G594" s="176">
        <v>2</v>
      </c>
      <c r="I594" s="176">
        <f t="shared" si="20"/>
        <v>1</v>
      </c>
      <c r="J594" s="177">
        <f t="shared" si="21"/>
        <v>1</v>
      </c>
    </row>
    <row r="595" spans="1:10" s="69" customFormat="1" ht="12.75" x14ac:dyDescent="0.2">
      <c r="A595" s="604"/>
      <c r="B595" s="605" t="s">
        <v>600</v>
      </c>
      <c r="C595" s="606"/>
      <c r="D595" s="606"/>
      <c r="E595" s="607"/>
      <c r="F595" s="335">
        <v>922</v>
      </c>
      <c r="G595" s="335">
        <v>931</v>
      </c>
      <c r="I595" s="335">
        <f t="shared" si="20"/>
        <v>9</v>
      </c>
      <c r="J595" s="336">
        <f t="shared" si="21"/>
        <v>9.7613882863340565E-3</v>
      </c>
    </row>
    <row r="596" spans="1:10" s="69" customFormat="1" ht="12.75" x14ac:dyDescent="0.2">
      <c r="A596" s="608" t="s">
        <v>102</v>
      </c>
      <c r="B596" s="609"/>
      <c r="C596" s="609"/>
      <c r="D596" s="609"/>
      <c r="E596" s="610"/>
      <c r="F596" s="337">
        <v>922</v>
      </c>
      <c r="G596" s="337">
        <v>931</v>
      </c>
      <c r="I596" s="337">
        <f t="shared" si="20"/>
        <v>9</v>
      </c>
      <c r="J596" s="338">
        <f t="shared" si="21"/>
        <v>9.7613882863340565E-3</v>
      </c>
    </row>
    <row r="597" spans="1:10" s="69" customFormat="1" ht="12.75" x14ac:dyDescent="0.2">
      <c r="A597" s="614" t="s">
        <v>96</v>
      </c>
      <c r="B597" s="615"/>
      <c r="C597" s="615"/>
      <c r="D597" s="615"/>
      <c r="E597" s="616"/>
      <c r="F597" s="339">
        <v>42860</v>
      </c>
      <c r="G597" s="339">
        <v>44026</v>
      </c>
      <c r="I597" s="339">
        <f t="shared" si="20"/>
        <v>1166</v>
      </c>
      <c r="J597" s="340">
        <f t="shared" si="21"/>
        <v>2.7204853009799346E-2</v>
      </c>
    </row>
    <row r="598" spans="1:10" s="69" customFormat="1" ht="12.75" x14ac:dyDescent="0.2">
      <c r="J598" s="248"/>
    </row>
    <row r="599" spans="1:10" s="69" customFormat="1" ht="12.75" x14ac:dyDescent="0.2">
      <c r="J599" s="248"/>
    </row>
    <row r="600" spans="1:10" s="69" customFormat="1" ht="12.75" x14ac:dyDescent="0.2">
      <c r="J600" s="248"/>
    </row>
    <row r="601" spans="1:10" s="69" customFormat="1" ht="12.75" x14ac:dyDescent="0.2">
      <c r="J601" s="248"/>
    </row>
    <row r="602" spans="1:10" s="69" customFormat="1" ht="12.75" x14ac:dyDescent="0.2">
      <c r="J602" s="248"/>
    </row>
    <row r="603" spans="1:10" s="69" customFormat="1" ht="12.75" x14ac:dyDescent="0.2">
      <c r="A603" s="33" t="s">
        <v>191</v>
      </c>
      <c r="J603" s="248"/>
    </row>
    <row r="604" spans="1:10" s="69" customFormat="1" ht="22.5" customHeight="1" x14ac:dyDescent="0.2">
      <c r="C604" s="237" t="s">
        <v>105</v>
      </c>
      <c r="D604" s="237" t="s">
        <v>106</v>
      </c>
      <c r="E604" s="237" t="s">
        <v>184</v>
      </c>
      <c r="F604" s="237" t="s">
        <v>198</v>
      </c>
      <c r="G604" s="237" t="s">
        <v>199</v>
      </c>
      <c r="H604" s="240"/>
      <c r="I604" s="237" t="s">
        <v>192</v>
      </c>
      <c r="J604" s="237" t="s">
        <v>193</v>
      </c>
    </row>
    <row r="605" spans="1:10" s="69" customFormat="1" ht="12.75" x14ac:dyDescent="0.2">
      <c r="A605" s="602" t="s">
        <v>110</v>
      </c>
      <c r="B605" s="602" t="s">
        <v>3</v>
      </c>
      <c r="C605" s="322">
        <v>1</v>
      </c>
      <c r="D605" s="323">
        <v>2</v>
      </c>
      <c r="E605" s="322" t="s">
        <v>174</v>
      </c>
      <c r="F605" s="176">
        <v>545</v>
      </c>
      <c r="G605" s="176">
        <v>560</v>
      </c>
      <c r="I605" s="176">
        <f>G605-F605</f>
        <v>15</v>
      </c>
      <c r="J605" s="177">
        <f>I605/F605</f>
        <v>2.7522935779816515E-2</v>
      </c>
    </row>
    <row r="606" spans="1:10" s="69" customFormat="1" ht="11.25" customHeight="1" x14ac:dyDescent="0.2">
      <c r="A606" s="603"/>
      <c r="B606" s="604"/>
      <c r="C606" s="322">
        <v>2</v>
      </c>
      <c r="D606" s="334">
        <v>2</v>
      </c>
      <c r="E606" s="322" t="s">
        <v>175</v>
      </c>
      <c r="F606" s="176">
        <v>965</v>
      </c>
      <c r="G606" s="176">
        <v>1004</v>
      </c>
      <c r="I606" s="176">
        <f t="shared" ref="I606:I669" si="22">G606-F606</f>
        <v>39</v>
      </c>
      <c r="J606" s="177">
        <f t="shared" ref="J606:J669" si="23">I606/F606</f>
        <v>4.0414507772020727E-2</v>
      </c>
    </row>
    <row r="607" spans="1:10" s="69" customFormat="1" ht="12.75" x14ac:dyDescent="0.2">
      <c r="A607" s="604"/>
      <c r="B607" s="605" t="s">
        <v>573</v>
      </c>
      <c r="C607" s="606"/>
      <c r="D607" s="606"/>
      <c r="E607" s="607"/>
      <c r="F607" s="335">
        <v>1510</v>
      </c>
      <c r="G607" s="335">
        <v>1564</v>
      </c>
      <c r="I607" s="335">
        <f t="shared" si="22"/>
        <v>54</v>
      </c>
      <c r="J607" s="336">
        <f t="shared" si="23"/>
        <v>3.5761589403973511E-2</v>
      </c>
    </row>
    <row r="608" spans="1:10" s="69" customFormat="1" ht="12.75" x14ac:dyDescent="0.2">
      <c r="A608" s="608" t="s">
        <v>116</v>
      </c>
      <c r="B608" s="609"/>
      <c r="C608" s="609"/>
      <c r="D608" s="609"/>
      <c r="E608" s="610"/>
      <c r="F608" s="337">
        <v>1510</v>
      </c>
      <c r="G608" s="337">
        <v>1564</v>
      </c>
      <c r="I608" s="337">
        <f t="shared" si="22"/>
        <v>54</v>
      </c>
      <c r="J608" s="338">
        <f t="shared" si="23"/>
        <v>3.5761589403973511E-2</v>
      </c>
    </row>
    <row r="609" spans="1:10" s="69" customFormat="1" ht="12.75" x14ac:dyDescent="0.2">
      <c r="A609" s="602" t="s">
        <v>109</v>
      </c>
      <c r="B609" s="323" t="s">
        <v>12</v>
      </c>
      <c r="C609" s="322">
        <v>1</v>
      </c>
      <c r="D609" s="323">
        <v>1</v>
      </c>
      <c r="E609" s="322" t="s">
        <v>13</v>
      </c>
      <c r="F609" s="176">
        <v>13</v>
      </c>
      <c r="G609" s="176">
        <v>10</v>
      </c>
      <c r="I609" s="176">
        <f t="shared" si="22"/>
        <v>-3</v>
      </c>
      <c r="J609" s="177">
        <f t="shared" si="23"/>
        <v>-0.23076923076923078</v>
      </c>
    </row>
    <row r="610" spans="1:10" s="69" customFormat="1" ht="12.75" x14ac:dyDescent="0.2">
      <c r="A610" s="603"/>
      <c r="B610" s="605" t="s">
        <v>574</v>
      </c>
      <c r="C610" s="606"/>
      <c r="D610" s="606"/>
      <c r="E610" s="607"/>
      <c r="F610" s="335">
        <v>13</v>
      </c>
      <c r="G610" s="335">
        <v>10</v>
      </c>
      <c r="I610" s="335">
        <f t="shared" si="22"/>
        <v>-3</v>
      </c>
      <c r="J610" s="336">
        <f t="shared" si="23"/>
        <v>-0.23076923076923078</v>
      </c>
    </row>
    <row r="611" spans="1:10" s="69" customFormat="1" ht="12.75" x14ac:dyDescent="0.2">
      <c r="A611" s="603"/>
      <c r="B611" s="602" t="s">
        <v>10</v>
      </c>
      <c r="C611" s="322">
        <v>1</v>
      </c>
      <c r="D611" s="323">
        <v>2</v>
      </c>
      <c r="E611" s="322" t="s">
        <v>176</v>
      </c>
      <c r="F611" s="176">
        <v>14</v>
      </c>
      <c r="G611" s="176">
        <v>10</v>
      </c>
      <c r="I611" s="176">
        <f t="shared" si="22"/>
        <v>-4</v>
      </c>
      <c r="J611" s="177">
        <f t="shared" si="23"/>
        <v>-0.2857142857142857</v>
      </c>
    </row>
    <row r="612" spans="1:10" s="69" customFormat="1" ht="11.25" customHeight="1" x14ac:dyDescent="0.2">
      <c r="A612" s="603"/>
      <c r="B612" s="604"/>
      <c r="C612" s="322">
        <v>2</v>
      </c>
      <c r="D612" s="334">
        <v>2</v>
      </c>
      <c r="E612" s="322" t="s">
        <v>200</v>
      </c>
      <c r="F612" s="176">
        <v>10</v>
      </c>
      <c r="G612" s="176">
        <v>13</v>
      </c>
      <c r="I612" s="176">
        <f t="shared" si="22"/>
        <v>3</v>
      </c>
      <c r="J612" s="177">
        <f t="shared" si="23"/>
        <v>0.3</v>
      </c>
    </row>
    <row r="613" spans="1:10" s="69" customFormat="1" ht="12.75" x14ac:dyDescent="0.2">
      <c r="A613" s="604"/>
      <c r="B613" s="605" t="s">
        <v>103</v>
      </c>
      <c r="C613" s="606"/>
      <c r="D613" s="606"/>
      <c r="E613" s="607"/>
      <c r="F613" s="335">
        <v>24</v>
      </c>
      <c r="G613" s="335">
        <v>23</v>
      </c>
      <c r="I613" s="335">
        <f t="shared" si="22"/>
        <v>-1</v>
      </c>
      <c r="J613" s="336">
        <f t="shared" si="23"/>
        <v>-4.1666666666666664E-2</v>
      </c>
    </row>
    <row r="614" spans="1:10" s="69" customFormat="1" ht="12.75" customHeight="1" x14ac:dyDescent="0.2">
      <c r="A614" s="608" t="s">
        <v>117</v>
      </c>
      <c r="B614" s="609"/>
      <c r="C614" s="609"/>
      <c r="D614" s="609"/>
      <c r="E614" s="610"/>
      <c r="F614" s="337">
        <v>37</v>
      </c>
      <c r="G614" s="337">
        <v>33</v>
      </c>
      <c r="I614" s="337">
        <f t="shared" si="22"/>
        <v>-4</v>
      </c>
      <c r="J614" s="338">
        <f t="shared" si="23"/>
        <v>-0.10810810810810811</v>
      </c>
    </row>
    <row r="615" spans="1:10" s="69" customFormat="1" ht="12.75" x14ac:dyDescent="0.2">
      <c r="A615" s="602" t="s">
        <v>108</v>
      </c>
      <c r="B615" s="602" t="s">
        <v>15</v>
      </c>
      <c r="C615" s="611">
        <v>1</v>
      </c>
      <c r="D615" s="602">
        <v>1</v>
      </c>
      <c r="E615" s="322" t="s">
        <v>150</v>
      </c>
      <c r="F615" s="176">
        <v>13</v>
      </c>
      <c r="G615" s="176">
        <v>18</v>
      </c>
      <c r="I615" s="176">
        <f t="shared" si="22"/>
        <v>5</v>
      </c>
      <c r="J615" s="177">
        <f t="shared" si="23"/>
        <v>0.38461538461538464</v>
      </c>
    </row>
    <row r="616" spans="1:10" s="69" customFormat="1" ht="12.75" x14ac:dyDescent="0.2">
      <c r="A616" s="603"/>
      <c r="B616" s="603"/>
      <c r="C616" s="612"/>
      <c r="D616" s="603"/>
      <c r="E616" s="322" t="s">
        <v>151</v>
      </c>
      <c r="F616" s="176">
        <v>103</v>
      </c>
      <c r="G616" s="176">
        <v>87</v>
      </c>
      <c r="I616" s="176">
        <f t="shared" si="22"/>
        <v>-16</v>
      </c>
      <c r="J616" s="177">
        <f t="shared" si="23"/>
        <v>-0.1553398058252427</v>
      </c>
    </row>
    <row r="617" spans="1:10" s="69" customFormat="1" ht="25.5" x14ac:dyDescent="0.2">
      <c r="A617" s="603"/>
      <c r="B617" s="603"/>
      <c r="C617" s="612"/>
      <c r="D617" s="603"/>
      <c r="E617" s="322" t="s">
        <v>205</v>
      </c>
      <c r="F617" s="176">
        <v>9</v>
      </c>
      <c r="G617" s="176">
        <v>6</v>
      </c>
      <c r="I617" s="176">
        <f t="shared" si="22"/>
        <v>-3</v>
      </c>
      <c r="J617" s="177">
        <f t="shared" si="23"/>
        <v>-0.33333333333333331</v>
      </c>
    </row>
    <row r="618" spans="1:10" s="69" customFormat="1" ht="12.75" x14ac:dyDescent="0.2">
      <c r="A618" s="603"/>
      <c r="B618" s="603"/>
      <c r="C618" s="612"/>
      <c r="D618" s="603"/>
      <c r="E618" s="322" t="s">
        <v>152</v>
      </c>
      <c r="F618" s="176">
        <v>208</v>
      </c>
      <c r="G618" s="176">
        <v>191</v>
      </c>
      <c r="I618" s="176">
        <f t="shared" si="22"/>
        <v>-17</v>
      </c>
      <c r="J618" s="177">
        <f t="shared" si="23"/>
        <v>-8.1730769230769232E-2</v>
      </c>
    </row>
    <row r="619" spans="1:10" s="69" customFormat="1" ht="12.75" x14ac:dyDescent="0.2">
      <c r="A619" s="603"/>
      <c r="B619" s="603"/>
      <c r="C619" s="612"/>
      <c r="D619" s="603"/>
      <c r="E619" s="322" t="s">
        <v>153</v>
      </c>
      <c r="F619" s="176">
        <v>215</v>
      </c>
      <c r="G619" s="176">
        <v>214</v>
      </c>
      <c r="I619" s="176">
        <f t="shared" si="22"/>
        <v>-1</v>
      </c>
      <c r="J619" s="177">
        <f t="shared" si="23"/>
        <v>-4.6511627906976744E-3</v>
      </c>
    </row>
    <row r="620" spans="1:10" s="69" customFormat="1" ht="12.75" x14ac:dyDescent="0.2">
      <c r="A620" s="603"/>
      <c r="B620" s="603"/>
      <c r="C620" s="612"/>
      <c r="D620" s="603"/>
      <c r="E620" s="322" t="s">
        <v>17</v>
      </c>
      <c r="F620" s="176">
        <v>307</v>
      </c>
      <c r="G620" s="176">
        <v>336</v>
      </c>
      <c r="I620" s="176">
        <f t="shared" si="22"/>
        <v>29</v>
      </c>
      <c r="J620" s="177">
        <f t="shared" si="23"/>
        <v>9.4462540716612378E-2</v>
      </c>
    </row>
    <row r="621" spans="1:10" s="69" customFormat="1" ht="12.75" x14ac:dyDescent="0.2">
      <c r="A621" s="603"/>
      <c r="B621" s="604"/>
      <c r="C621" s="613"/>
      <c r="D621" s="604"/>
      <c r="E621" s="322" t="s">
        <v>83</v>
      </c>
      <c r="F621" s="176">
        <v>44</v>
      </c>
      <c r="G621" s="176">
        <v>38</v>
      </c>
      <c r="I621" s="176">
        <f t="shared" si="22"/>
        <v>-6</v>
      </c>
      <c r="J621" s="177">
        <f t="shared" si="23"/>
        <v>-0.13636363636363635</v>
      </c>
    </row>
    <row r="622" spans="1:10" s="69" customFormat="1" ht="12.75" x14ac:dyDescent="0.2">
      <c r="A622" s="603"/>
      <c r="B622" s="605" t="s">
        <v>104</v>
      </c>
      <c r="C622" s="606"/>
      <c r="D622" s="606"/>
      <c r="E622" s="607"/>
      <c r="F622" s="335">
        <v>899</v>
      </c>
      <c r="G622" s="335">
        <v>890</v>
      </c>
      <c r="I622" s="335">
        <f t="shared" si="22"/>
        <v>-9</v>
      </c>
      <c r="J622" s="336">
        <f t="shared" si="23"/>
        <v>-1.0011123470522803E-2</v>
      </c>
    </row>
    <row r="623" spans="1:10" s="69" customFormat="1" ht="12.75" x14ac:dyDescent="0.2">
      <c r="A623" s="603"/>
      <c r="B623" s="602" t="s">
        <v>575</v>
      </c>
      <c r="C623" s="611">
        <v>1</v>
      </c>
      <c r="D623" s="323">
        <v>2</v>
      </c>
      <c r="E623" s="322" t="s">
        <v>41</v>
      </c>
      <c r="F623" s="176">
        <v>10</v>
      </c>
      <c r="G623" s="176">
        <v>14</v>
      </c>
      <c r="I623" s="176">
        <f t="shared" si="22"/>
        <v>4</v>
      </c>
      <c r="J623" s="177">
        <f t="shared" si="23"/>
        <v>0.4</v>
      </c>
    </row>
    <row r="624" spans="1:10" s="69" customFormat="1" ht="25.5" x14ac:dyDescent="0.2">
      <c r="A624" s="603"/>
      <c r="B624" s="603"/>
      <c r="C624" s="613"/>
      <c r="D624" s="324"/>
      <c r="E624" s="322" t="s">
        <v>131</v>
      </c>
      <c r="F624" s="176">
        <v>10</v>
      </c>
      <c r="G624" s="176">
        <v>4</v>
      </c>
      <c r="I624" s="176">
        <f t="shared" si="22"/>
        <v>-6</v>
      </c>
      <c r="J624" s="177">
        <f t="shared" si="23"/>
        <v>-0.6</v>
      </c>
    </row>
    <row r="625" spans="1:10" s="69" customFormat="1" ht="11.25" customHeight="1" x14ac:dyDescent="0.2">
      <c r="A625" s="603"/>
      <c r="B625" s="603"/>
      <c r="C625" s="611">
        <v>2</v>
      </c>
      <c r="D625" s="334">
        <v>2</v>
      </c>
      <c r="E625" s="322" t="s">
        <v>42</v>
      </c>
      <c r="F625" s="176">
        <v>5</v>
      </c>
      <c r="G625" s="176">
        <v>9</v>
      </c>
      <c r="I625" s="176">
        <f t="shared" si="22"/>
        <v>4</v>
      </c>
      <c r="J625" s="177">
        <f t="shared" si="23"/>
        <v>0.8</v>
      </c>
    </row>
    <row r="626" spans="1:10" s="69" customFormat="1" ht="11.25" customHeight="1" x14ac:dyDescent="0.2">
      <c r="A626" s="603"/>
      <c r="B626" s="604"/>
      <c r="C626" s="613"/>
      <c r="D626" s="334"/>
      <c r="E626" s="322" t="s">
        <v>141</v>
      </c>
      <c r="F626" s="176">
        <v>10</v>
      </c>
      <c r="G626" s="176">
        <v>13</v>
      </c>
      <c r="I626" s="176">
        <f t="shared" si="22"/>
        <v>3</v>
      </c>
      <c r="J626" s="177">
        <f t="shared" si="23"/>
        <v>0.3</v>
      </c>
    </row>
    <row r="627" spans="1:10" s="69" customFormat="1" ht="12.75" x14ac:dyDescent="0.2">
      <c r="A627" s="603"/>
      <c r="B627" s="605" t="s">
        <v>578</v>
      </c>
      <c r="C627" s="606"/>
      <c r="D627" s="606"/>
      <c r="E627" s="607"/>
      <c r="F627" s="335">
        <v>35</v>
      </c>
      <c r="G627" s="335">
        <v>40</v>
      </c>
      <c r="I627" s="335">
        <f t="shared" si="22"/>
        <v>5</v>
      </c>
      <c r="J627" s="336">
        <f t="shared" si="23"/>
        <v>0.14285714285714285</v>
      </c>
    </row>
    <row r="628" spans="1:10" s="69" customFormat="1" ht="12.75" x14ac:dyDescent="0.2">
      <c r="A628" s="603"/>
      <c r="B628" s="602" t="s">
        <v>579</v>
      </c>
      <c r="C628" s="611">
        <v>1</v>
      </c>
      <c r="D628" s="323">
        <v>2</v>
      </c>
      <c r="E628" s="322" t="s">
        <v>124</v>
      </c>
      <c r="F628" s="176">
        <v>129</v>
      </c>
      <c r="G628" s="176">
        <v>152</v>
      </c>
      <c r="I628" s="176">
        <f t="shared" si="22"/>
        <v>23</v>
      </c>
      <c r="J628" s="177">
        <f t="shared" si="23"/>
        <v>0.17829457364341086</v>
      </c>
    </row>
    <row r="629" spans="1:10" s="69" customFormat="1" ht="12.75" x14ac:dyDescent="0.2">
      <c r="A629" s="603"/>
      <c r="B629" s="603"/>
      <c r="C629" s="612"/>
      <c r="D629" s="324"/>
      <c r="E629" s="322" t="s">
        <v>155</v>
      </c>
      <c r="F629" s="176">
        <v>35</v>
      </c>
      <c r="G629" s="176">
        <v>33</v>
      </c>
      <c r="I629" s="176">
        <f t="shared" si="22"/>
        <v>-2</v>
      </c>
      <c r="J629" s="177">
        <f t="shared" si="23"/>
        <v>-5.7142857142857141E-2</v>
      </c>
    </row>
    <row r="630" spans="1:10" s="69" customFormat="1" ht="12.75" x14ac:dyDescent="0.2">
      <c r="A630" s="603"/>
      <c r="B630" s="603"/>
      <c r="C630" s="612"/>
      <c r="D630" s="324"/>
      <c r="E630" s="322" t="s">
        <v>126</v>
      </c>
      <c r="F630" s="176">
        <v>101</v>
      </c>
      <c r="G630" s="176">
        <v>129</v>
      </c>
      <c r="I630" s="176">
        <f t="shared" si="22"/>
        <v>28</v>
      </c>
      <c r="J630" s="177">
        <f t="shared" si="23"/>
        <v>0.27722772277227725</v>
      </c>
    </row>
    <row r="631" spans="1:10" s="69" customFormat="1" ht="12.75" x14ac:dyDescent="0.2">
      <c r="A631" s="603"/>
      <c r="B631" s="603"/>
      <c r="C631" s="612"/>
      <c r="D631" s="324"/>
      <c r="E631" s="322" t="s">
        <v>132</v>
      </c>
      <c r="F631" s="176">
        <v>8</v>
      </c>
      <c r="G631" s="176">
        <v>12</v>
      </c>
      <c r="I631" s="176">
        <f t="shared" si="22"/>
        <v>4</v>
      </c>
      <c r="J631" s="177">
        <f t="shared" si="23"/>
        <v>0.5</v>
      </c>
    </row>
    <row r="632" spans="1:10" s="69" customFormat="1" ht="12.75" x14ac:dyDescent="0.2">
      <c r="A632" s="603"/>
      <c r="B632" s="603"/>
      <c r="C632" s="612"/>
      <c r="D632" s="324"/>
      <c r="E632" s="322" t="s">
        <v>127</v>
      </c>
      <c r="F632" s="176">
        <v>345</v>
      </c>
      <c r="G632" s="176">
        <v>365</v>
      </c>
      <c r="I632" s="176">
        <f t="shared" si="22"/>
        <v>20</v>
      </c>
      <c r="J632" s="177">
        <f t="shared" si="23"/>
        <v>5.7971014492753624E-2</v>
      </c>
    </row>
    <row r="633" spans="1:10" s="69" customFormat="1" ht="12.75" x14ac:dyDescent="0.2">
      <c r="A633" s="603"/>
      <c r="B633" s="603"/>
      <c r="C633" s="613"/>
      <c r="D633" s="324"/>
      <c r="E633" s="322" t="s">
        <v>156</v>
      </c>
      <c r="F633" s="176">
        <v>14</v>
      </c>
      <c r="G633" s="176">
        <v>12</v>
      </c>
      <c r="I633" s="176">
        <f t="shared" si="22"/>
        <v>-2</v>
      </c>
      <c r="J633" s="177">
        <f t="shared" si="23"/>
        <v>-0.14285714285714285</v>
      </c>
    </row>
    <row r="634" spans="1:10" s="69" customFormat="1" ht="11.25" customHeight="1" x14ac:dyDescent="0.2">
      <c r="A634" s="603"/>
      <c r="B634" s="603"/>
      <c r="C634" s="611">
        <v>2</v>
      </c>
      <c r="D634" s="334">
        <v>2</v>
      </c>
      <c r="E634" s="322" t="s">
        <v>133</v>
      </c>
      <c r="F634" s="176">
        <v>129</v>
      </c>
      <c r="G634" s="176">
        <v>123</v>
      </c>
      <c r="I634" s="176">
        <f t="shared" si="22"/>
        <v>-6</v>
      </c>
      <c r="J634" s="177">
        <f t="shared" si="23"/>
        <v>-4.6511627906976744E-2</v>
      </c>
    </row>
    <row r="635" spans="1:10" s="69" customFormat="1" ht="11.25" customHeight="1" x14ac:dyDescent="0.2">
      <c r="A635" s="603"/>
      <c r="B635" s="603"/>
      <c r="C635" s="612"/>
      <c r="D635" s="334"/>
      <c r="E635" s="322" t="s">
        <v>158</v>
      </c>
      <c r="F635" s="176">
        <v>12</v>
      </c>
      <c r="G635" s="176">
        <v>9</v>
      </c>
      <c r="I635" s="176">
        <f t="shared" si="22"/>
        <v>-3</v>
      </c>
      <c r="J635" s="177">
        <f t="shared" si="23"/>
        <v>-0.25</v>
      </c>
    </row>
    <row r="636" spans="1:10" s="69" customFormat="1" ht="11.25" customHeight="1" x14ac:dyDescent="0.2">
      <c r="A636" s="603"/>
      <c r="B636" s="603"/>
      <c r="C636" s="612"/>
      <c r="D636" s="334"/>
      <c r="E636" s="322" t="s">
        <v>135</v>
      </c>
      <c r="F636" s="176">
        <v>114</v>
      </c>
      <c r="G636" s="176">
        <v>90</v>
      </c>
      <c r="I636" s="176">
        <f t="shared" si="22"/>
        <v>-24</v>
      </c>
      <c r="J636" s="177">
        <f t="shared" si="23"/>
        <v>-0.21052631578947367</v>
      </c>
    </row>
    <row r="637" spans="1:10" s="69" customFormat="1" ht="11.25" customHeight="1" x14ac:dyDescent="0.2">
      <c r="A637" s="603"/>
      <c r="B637" s="603"/>
      <c r="C637" s="612"/>
      <c r="D637" s="334"/>
      <c r="E637" s="322" t="s">
        <v>160</v>
      </c>
      <c r="F637" s="176">
        <v>3</v>
      </c>
      <c r="G637" s="176">
        <v>4</v>
      </c>
      <c r="I637" s="176">
        <f t="shared" si="22"/>
        <v>1</v>
      </c>
      <c r="J637" s="177">
        <f t="shared" si="23"/>
        <v>0.33333333333333331</v>
      </c>
    </row>
    <row r="638" spans="1:10" s="69" customFormat="1" ht="11.25" customHeight="1" x14ac:dyDescent="0.2">
      <c r="A638" s="603"/>
      <c r="B638" s="603"/>
      <c r="C638" s="612"/>
      <c r="D638" s="334"/>
      <c r="E638" s="322" t="s">
        <v>136</v>
      </c>
      <c r="F638" s="176">
        <v>240</v>
      </c>
      <c r="G638" s="176">
        <v>272</v>
      </c>
      <c r="I638" s="176">
        <f t="shared" si="22"/>
        <v>32</v>
      </c>
      <c r="J638" s="177">
        <f t="shared" si="23"/>
        <v>0.13333333333333333</v>
      </c>
    </row>
    <row r="639" spans="1:10" s="69" customFormat="1" ht="11.25" customHeight="1" x14ac:dyDescent="0.2">
      <c r="A639" s="603"/>
      <c r="B639" s="604"/>
      <c r="C639" s="613"/>
      <c r="D639" s="334"/>
      <c r="E639" s="322" t="s">
        <v>159</v>
      </c>
      <c r="F639" s="176">
        <v>11</v>
      </c>
      <c r="G639" s="176">
        <v>6</v>
      </c>
      <c r="I639" s="176">
        <f t="shared" si="22"/>
        <v>-5</v>
      </c>
      <c r="J639" s="177">
        <f t="shared" si="23"/>
        <v>-0.45454545454545453</v>
      </c>
    </row>
    <row r="640" spans="1:10" s="69" customFormat="1" ht="12.75" x14ac:dyDescent="0.2">
      <c r="A640" s="603"/>
      <c r="B640" s="605" t="s">
        <v>580</v>
      </c>
      <c r="C640" s="606"/>
      <c r="D640" s="606"/>
      <c r="E640" s="607"/>
      <c r="F640" s="335">
        <v>1141</v>
      </c>
      <c r="G640" s="335">
        <v>1207</v>
      </c>
      <c r="I640" s="335">
        <f t="shared" si="22"/>
        <v>66</v>
      </c>
      <c r="J640" s="336">
        <f t="shared" si="23"/>
        <v>5.7843996494303246E-2</v>
      </c>
    </row>
    <row r="641" spans="1:10" s="69" customFormat="1" ht="12.75" x14ac:dyDescent="0.2">
      <c r="A641" s="603"/>
      <c r="B641" s="602" t="s">
        <v>6</v>
      </c>
      <c r="C641" s="611">
        <v>1</v>
      </c>
      <c r="D641" s="323">
        <v>2</v>
      </c>
      <c r="E641" s="322" t="s">
        <v>581</v>
      </c>
      <c r="F641" s="176"/>
      <c r="G641" s="176">
        <v>44</v>
      </c>
      <c r="I641" s="176">
        <f t="shared" si="22"/>
        <v>44</v>
      </c>
      <c r="J641" s="177" t="e">
        <f t="shared" si="23"/>
        <v>#DIV/0!</v>
      </c>
    </row>
    <row r="642" spans="1:10" s="69" customFormat="1" ht="12.75" x14ac:dyDescent="0.2">
      <c r="A642" s="603"/>
      <c r="B642" s="603"/>
      <c r="C642" s="612"/>
      <c r="D642" s="324"/>
      <c r="E642" s="322" t="s">
        <v>28</v>
      </c>
      <c r="F642" s="176">
        <v>41</v>
      </c>
      <c r="G642" s="176">
        <v>47</v>
      </c>
      <c r="I642" s="176">
        <f t="shared" si="22"/>
        <v>6</v>
      </c>
      <c r="J642" s="177">
        <f t="shared" si="23"/>
        <v>0.14634146341463414</v>
      </c>
    </row>
    <row r="643" spans="1:10" s="69" customFormat="1" ht="12.75" x14ac:dyDescent="0.2">
      <c r="A643" s="603"/>
      <c r="B643" s="603"/>
      <c r="C643" s="612"/>
      <c r="D643" s="324"/>
      <c r="E643" s="322" t="s">
        <v>60</v>
      </c>
      <c r="F643" s="176">
        <v>130</v>
      </c>
      <c r="G643" s="176">
        <v>109</v>
      </c>
      <c r="I643" s="176">
        <f t="shared" si="22"/>
        <v>-21</v>
      </c>
      <c r="J643" s="177">
        <f t="shared" si="23"/>
        <v>-0.16153846153846155</v>
      </c>
    </row>
    <row r="644" spans="1:10" s="69" customFormat="1" ht="12.75" x14ac:dyDescent="0.2">
      <c r="A644" s="603"/>
      <c r="B644" s="603"/>
      <c r="C644" s="612"/>
      <c r="D644" s="324"/>
      <c r="E644" s="322" t="s">
        <v>92</v>
      </c>
      <c r="F644" s="176">
        <v>38</v>
      </c>
      <c r="G644" s="176">
        <v>32</v>
      </c>
      <c r="I644" s="176">
        <f t="shared" si="22"/>
        <v>-6</v>
      </c>
      <c r="J644" s="177">
        <f t="shared" si="23"/>
        <v>-0.15789473684210525</v>
      </c>
    </row>
    <row r="645" spans="1:10" s="69" customFormat="1" ht="12.75" x14ac:dyDescent="0.2">
      <c r="A645" s="603"/>
      <c r="B645" s="603"/>
      <c r="C645" s="612"/>
      <c r="D645" s="324"/>
      <c r="E645" s="322" t="s">
        <v>73</v>
      </c>
      <c r="F645" s="176">
        <v>45</v>
      </c>
      <c r="G645" s="176"/>
      <c r="I645" s="176">
        <f t="shared" si="22"/>
        <v>-45</v>
      </c>
      <c r="J645" s="177">
        <f t="shared" si="23"/>
        <v>-1</v>
      </c>
    </row>
    <row r="646" spans="1:10" s="69" customFormat="1" ht="12.75" x14ac:dyDescent="0.2">
      <c r="A646" s="603"/>
      <c r="B646" s="603"/>
      <c r="C646" s="612"/>
      <c r="D646" s="324"/>
      <c r="E646" s="322" t="s">
        <v>161</v>
      </c>
      <c r="F646" s="176">
        <v>7</v>
      </c>
      <c r="G646" s="176"/>
      <c r="I646" s="176">
        <f t="shared" si="22"/>
        <v>-7</v>
      </c>
      <c r="J646" s="177">
        <f t="shared" si="23"/>
        <v>-1</v>
      </c>
    </row>
    <row r="647" spans="1:10" s="69" customFormat="1" ht="12.75" x14ac:dyDescent="0.2">
      <c r="A647" s="603"/>
      <c r="B647" s="603"/>
      <c r="C647" s="612"/>
      <c r="D647" s="324"/>
      <c r="E647" s="322" t="s">
        <v>180</v>
      </c>
      <c r="F647" s="176">
        <v>20</v>
      </c>
      <c r="G647" s="176">
        <v>18</v>
      </c>
      <c r="I647" s="176">
        <f t="shared" si="22"/>
        <v>-2</v>
      </c>
      <c r="J647" s="177">
        <f t="shared" si="23"/>
        <v>-0.1</v>
      </c>
    </row>
    <row r="648" spans="1:10" s="69" customFormat="1" ht="12.75" x14ac:dyDescent="0.2">
      <c r="A648" s="603"/>
      <c r="B648" s="603"/>
      <c r="C648" s="612"/>
      <c r="D648" s="324"/>
      <c r="E648" s="322" t="s">
        <v>78</v>
      </c>
      <c r="F648" s="176">
        <v>28</v>
      </c>
      <c r="G648" s="176">
        <v>32</v>
      </c>
      <c r="I648" s="176">
        <f t="shared" si="22"/>
        <v>4</v>
      </c>
      <c r="J648" s="177">
        <f t="shared" si="23"/>
        <v>0.14285714285714285</v>
      </c>
    </row>
    <row r="649" spans="1:10" s="69" customFormat="1" ht="12.75" x14ac:dyDescent="0.2">
      <c r="A649" s="603"/>
      <c r="B649" s="603"/>
      <c r="C649" s="612"/>
      <c r="D649" s="324"/>
      <c r="E649" s="322" t="s">
        <v>16</v>
      </c>
      <c r="F649" s="176">
        <v>50</v>
      </c>
      <c r="G649" s="176">
        <v>56</v>
      </c>
      <c r="I649" s="176">
        <f t="shared" si="22"/>
        <v>6</v>
      </c>
      <c r="J649" s="177">
        <f t="shared" si="23"/>
        <v>0.12</v>
      </c>
    </row>
    <row r="650" spans="1:10" s="69" customFormat="1" ht="12.75" x14ac:dyDescent="0.2">
      <c r="A650" s="603"/>
      <c r="B650" s="603"/>
      <c r="C650" s="612"/>
      <c r="D650" s="324"/>
      <c r="E650" s="322" t="s">
        <v>61</v>
      </c>
      <c r="F650" s="176">
        <v>8</v>
      </c>
      <c r="G650" s="176">
        <v>16</v>
      </c>
      <c r="I650" s="176">
        <f t="shared" si="22"/>
        <v>8</v>
      </c>
      <c r="J650" s="177">
        <f t="shared" si="23"/>
        <v>1</v>
      </c>
    </row>
    <row r="651" spans="1:10" s="69" customFormat="1" ht="12.75" x14ac:dyDescent="0.2">
      <c r="A651" s="603"/>
      <c r="B651" s="603"/>
      <c r="C651" s="612"/>
      <c r="D651" s="324"/>
      <c r="E651" s="322" t="s">
        <v>215</v>
      </c>
      <c r="F651" s="176">
        <v>299</v>
      </c>
      <c r="G651" s="176">
        <v>313</v>
      </c>
      <c r="I651" s="176">
        <f t="shared" si="22"/>
        <v>14</v>
      </c>
      <c r="J651" s="177">
        <f t="shared" si="23"/>
        <v>4.6822742474916385E-2</v>
      </c>
    </row>
    <row r="652" spans="1:10" s="69" customFormat="1" ht="12.75" x14ac:dyDescent="0.2">
      <c r="A652" s="603"/>
      <c r="B652" s="603"/>
      <c r="C652" s="612"/>
      <c r="D652" s="324"/>
      <c r="E652" s="322" t="s">
        <v>216</v>
      </c>
      <c r="F652" s="176">
        <v>76</v>
      </c>
      <c r="G652" s="176">
        <v>77</v>
      </c>
      <c r="I652" s="176">
        <f t="shared" si="22"/>
        <v>1</v>
      </c>
      <c r="J652" s="177">
        <f t="shared" si="23"/>
        <v>1.3157894736842105E-2</v>
      </c>
    </row>
    <row r="653" spans="1:10" s="69" customFormat="1" ht="12.75" x14ac:dyDescent="0.2">
      <c r="A653" s="603"/>
      <c r="B653" s="603"/>
      <c r="C653" s="612"/>
      <c r="D653" s="324"/>
      <c r="E653" s="322" t="s">
        <v>217</v>
      </c>
      <c r="F653" s="176">
        <v>7</v>
      </c>
      <c r="G653" s="176">
        <v>6</v>
      </c>
      <c r="I653" s="176">
        <f t="shared" si="22"/>
        <v>-1</v>
      </c>
      <c r="J653" s="177">
        <f t="shared" si="23"/>
        <v>-0.14285714285714285</v>
      </c>
    </row>
    <row r="654" spans="1:10" s="69" customFormat="1" ht="12.75" x14ac:dyDescent="0.2">
      <c r="A654" s="603"/>
      <c r="B654" s="603"/>
      <c r="C654" s="612"/>
      <c r="D654" s="324"/>
      <c r="E654" s="322" t="s">
        <v>218</v>
      </c>
      <c r="F654" s="176">
        <v>4</v>
      </c>
      <c r="G654" s="176">
        <v>11</v>
      </c>
      <c r="I654" s="176">
        <f t="shared" si="22"/>
        <v>7</v>
      </c>
      <c r="J654" s="177">
        <f t="shared" si="23"/>
        <v>1.75</v>
      </c>
    </row>
    <row r="655" spans="1:10" s="69" customFormat="1" ht="12.75" x14ac:dyDescent="0.2">
      <c r="A655" s="603"/>
      <c r="B655" s="603"/>
      <c r="C655" s="612"/>
      <c r="D655" s="324"/>
      <c r="E655" s="322" t="s">
        <v>22</v>
      </c>
      <c r="F655" s="176">
        <v>20</v>
      </c>
      <c r="G655" s="176">
        <v>15</v>
      </c>
      <c r="I655" s="176">
        <f t="shared" si="22"/>
        <v>-5</v>
      </c>
      <c r="J655" s="177">
        <f t="shared" si="23"/>
        <v>-0.25</v>
      </c>
    </row>
    <row r="656" spans="1:10" s="69" customFormat="1" ht="12.75" x14ac:dyDescent="0.2">
      <c r="A656" s="603"/>
      <c r="B656" s="603"/>
      <c r="C656" s="613"/>
      <c r="D656" s="324"/>
      <c r="E656" s="322" t="s">
        <v>95</v>
      </c>
      <c r="F656" s="176">
        <v>37</v>
      </c>
      <c r="G656" s="176">
        <v>42</v>
      </c>
      <c r="I656" s="176">
        <f t="shared" si="22"/>
        <v>5</v>
      </c>
      <c r="J656" s="177">
        <f t="shared" si="23"/>
        <v>0.13513513513513514</v>
      </c>
    </row>
    <row r="657" spans="1:10" s="69" customFormat="1" ht="11.25" customHeight="1" x14ac:dyDescent="0.2">
      <c r="A657" s="603"/>
      <c r="B657" s="603"/>
      <c r="C657" s="611">
        <v>2</v>
      </c>
      <c r="D657" s="334">
        <v>2</v>
      </c>
      <c r="E657" s="322" t="s">
        <v>29</v>
      </c>
      <c r="F657" s="176">
        <v>51</v>
      </c>
      <c r="G657" s="176">
        <v>37</v>
      </c>
      <c r="I657" s="176">
        <f t="shared" si="22"/>
        <v>-14</v>
      </c>
      <c r="J657" s="177">
        <f t="shared" si="23"/>
        <v>-0.27450980392156865</v>
      </c>
    </row>
    <row r="658" spans="1:10" s="69" customFormat="1" ht="11.25" customHeight="1" x14ac:dyDescent="0.2">
      <c r="A658" s="603"/>
      <c r="B658" s="603"/>
      <c r="C658" s="612"/>
      <c r="D658" s="334"/>
      <c r="E658" s="322" t="s">
        <v>74</v>
      </c>
      <c r="F658" s="176">
        <v>102</v>
      </c>
      <c r="G658" s="176">
        <v>114</v>
      </c>
      <c r="I658" s="176">
        <f t="shared" si="22"/>
        <v>12</v>
      </c>
      <c r="J658" s="177">
        <f t="shared" si="23"/>
        <v>0.11764705882352941</v>
      </c>
    </row>
    <row r="659" spans="1:10" s="69" customFormat="1" ht="11.25" customHeight="1" x14ac:dyDescent="0.2">
      <c r="A659" s="603"/>
      <c r="B659" s="603"/>
      <c r="C659" s="612"/>
      <c r="D659" s="334"/>
      <c r="E659" s="322" t="s">
        <v>112</v>
      </c>
      <c r="F659" s="176">
        <v>23</v>
      </c>
      <c r="G659" s="176">
        <v>23</v>
      </c>
      <c r="I659" s="176">
        <f t="shared" si="22"/>
        <v>0</v>
      </c>
      <c r="J659" s="177">
        <f t="shared" si="23"/>
        <v>0</v>
      </c>
    </row>
    <row r="660" spans="1:10" s="69" customFormat="1" ht="11.25" customHeight="1" x14ac:dyDescent="0.2">
      <c r="A660" s="603"/>
      <c r="B660" s="603"/>
      <c r="C660" s="612"/>
      <c r="D660" s="334"/>
      <c r="E660" s="322" t="s">
        <v>90</v>
      </c>
      <c r="F660" s="176">
        <v>39</v>
      </c>
      <c r="G660" s="176">
        <v>45</v>
      </c>
      <c r="I660" s="176">
        <f t="shared" si="22"/>
        <v>6</v>
      </c>
      <c r="J660" s="177">
        <f t="shared" si="23"/>
        <v>0.15384615384615385</v>
      </c>
    </row>
    <row r="661" spans="1:10" s="69" customFormat="1" ht="11.25" customHeight="1" x14ac:dyDescent="0.2">
      <c r="A661" s="603"/>
      <c r="B661" s="603"/>
      <c r="C661" s="612"/>
      <c r="D661" s="334"/>
      <c r="E661" s="322" t="s">
        <v>163</v>
      </c>
      <c r="F661" s="176"/>
      <c r="G661" s="176">
        <v>3</v>
      </c>
      <c r="I661" s="176">
        <f t="shared" si="22"/>
        <v>3</v>
      </c>
      <c r="J661" s="177" t="e">
        <f t="shared" si="23"/>
        <v>#DIV/0!</v>
      </c>
    </row>
    <row r="662" spans="1:10" s="69" customFormat="1" ht="11.25" customHeight="1" x14ac:dyDescent="0.2">
      <c r="A662" s="603"/>
      <c r="B662" s="603"/>
      <c r="C662" s="612"/>
      <c r="D662" s="334"/>
      <c r="E662" s="322" t="s">
        <v>220</v>
      </c>
      <c r="F662" s="176">
        <v>25</v>
      </c>
      <c r="G662" s="176">
        <v>17</v>
      </c>
      <c r="I662" s="176">
        <f t="shared" si="22"/>
        <v>-8</v>
      </c>
      <c r="J662" s="177">
        <f t="shared" si="23"/>
        <v>-0.32</v>
      </c>
    </row>
    <row r="663" spans="1:10" s="69" customFormat="1" ht="11.25" customHeight="1" x14ac:dyDescent="0.2">
      <c r="A663" s="603"/>
      <c r="B663" s="603"/>
      <c r="C663" s="612"/>
      <c r="D663" s="334"/>
      <c r="E663" s="322" t="s">
        <v>93</v>
      </c>
      <c r="F663" s="176">
        <v>25</v>
      </c>
      <c r="G663" s="176">
        <v>23</v>
      </c>
      <c r="I663" s="176">
        <f t="shared" si="22"/>
        <v>-2</v>
      </c>
      <c r="J663" s="177">
        <f t="shared" si="23"/>
        <v>-0.08</v>
      </c>
    </row>
    <row r="664" spans="1:10" s="69" customFormat="1" ht="11.25" customHeight="1" x14ac:dyDescent="0.2">
      <c r="A664" s="603"/>
      <c r="B664" s="603"/>
      <c r="C664" s="612"/>
      <c r="D664" s="334"/>
      <c r="E664" s="322" t="s">
        <v>18</v>
      </c>
      <c r="F664" s="176">
        <v>36</v>
      </c>
      <c r="G664" s="176">
        <v>47</v>
      </c>
      <c r="I664" s="176">
        <f t="shared" si="22"/>
        <v>11</v>
      </c>
      <c r="J664" s="177">
        <f t="shared" si="23"/>
        <v>0.30555555555555558</v>
      </c>
    </row>
    <row r="665" spans="1:10" s="69" customFormat="1" ht="11.25" customHeight="1" x14ac:dyDescent="0.2">
      <c r="A665" s="603"/>
      <c r="B665" s="603"/>
      <c r="C665" s="612"/>
      <c r="D665" s="334"/>
      <c r="E665" s="322" t="s">
        <v>75</v>
      </c>
      <c r="F665" s="176">
        <v>16</v>
      </c>
      <c r="G665" s="176">
        <v>9</v>
      </c>
      <c r="I665" s="176">
        <f t="shared" si="22"/>
        <v>-7</v>
      </c>
      <c r="J665" s="177">
        <f t="shared" si="23"/>
        <v>-0.4375</v>
      </c>
    </row>
    <row r="666" spans="1:10" s="69" customFormat="1" ht="11.25" customHeight="1" x14ac:dyDescent="0.2">
      <c r="A666" s="603"/>
      <c r="B666" s="603"/>
      <c r="C666" s="612"/>
      <c r="D666" s="334"/>
      <c r="E666" s="322" t="s">
        <v>586</v>
      </c>
      <c r="F666" s="176"/>
      <c r="G666" s="176">
        <v>267</v>
      </c>
      <c r="I666" s="176">
        <f t="shared" si="22"/>
        <v>267</v>
      </c>
      <c r="J666" s="177" t="e">
        <f t="shared" si="23"/>
        <v>#DIV/0!</v>
      </c>
    </row>
    <row r="667" spans="1:10" s="69" customFormat="1" ht="11.25" customHeight="1" x14ac:dyDescent="0.2">
      <c r="A667" s="603"/>
      <c r="B667" s="603"/>
      <c r="C667" s="612"/>
      <c r="D667" s="334"/>
      <c r="E667" s="322" t="s">
        <v>113</v>
      </c>
      <c r="F667" s="176">
        <v>277</v>
      </c>
      <c r="G667" s="176"/>
      <c r="I667" s="176">
        <f t="shared" si="22"/>
        <v>-277</v>
      </c>
      <c r="J667" s="177">
        <f t="shared" si="23"/>
        <v>-1</v>
      </c>
    </row>
    <row r="668" spans="1:10" s="69" customFormat="1" ht="11.25" customHeight="1" x14ac:dyDescent="0.2">
      <c r="A668" s="603"/>
      <c r="B668" s="603"/>
      <c r="C668" s="612"/>
      <c r="D668" s="334"/>
      <c r="E668" s="322" t="s">
        <v>225</v>
      </c>
      <c r="F668" s="176">
        <v>65</v>
      </c>
      <c r="G668" s="176">
        <v>67</v>
      </c>
      <c r="I668" s="176">
        <f t="shared" si="22"/>
        <v>2</v>
      </c>
      <c r="J668" s="177">
        <f t="shared" si="23"/>
        <v>3.0769230769230771E-2</v>
      </c>
    </row>
    <row r="669" spans="1:10" s="69" customFormat="1" ht="11.25" customHeight="1" x14ac:dyDescent="0.2">
      <c r="A669" s="603"/>
      <c r="B669" s="603"/>
      <c r="C669" s="612"/>
      <c r="D669" s="334"/>
      <c r="E669" s="322" t="s">
        <v>226</v>
      </c>
      <c r="F669" s="176">
        <v>10</v>
      </c>
      <c r="G669" s="176">
        <v>6</v>
      </c>
      <c r="I669" s="176">
        <f t="shared" si="22"/>
        <v>-4</v>
      </c>
      <c r="J669" s="177">
        <f t="shared" si="23"/>
        <v>-0.4</v>
      </c>
    </row>
    <row r="670" spans="1:10" s="69" customFormat="1" ht="12.75" x14ac:dyDescent="0.2">
      <c r="A670" s="603"/>
      <c r="B670" s="603"/>
      <c r="C670" s="612"/>
      <c r="D670" s="334"/>
      <c r="E670" s="322" t="s">
        <v>587</v>
      </c>
      <c r="F670" s="176"/>
      <c r="G670" s="176">
        <v>1</v>
      </c>
      <c r="I670" s="176">
        <f t="shared" ref="I670:I696" si="24">G670-F670</f>
        <v>1</v>
      </c>
      <c r="J670" s="177" t="e">
        <f t="shared" ref="J670:J696" si="25">I670/F670</f>
        <v>#DIV/0!</v>
      </c>
    </row>
    <row r="671" spans="1:10" s="69" customFormat="1" ht="12.75" x14ac:dyDescent="0.2">
      <c r="A671" s="603"/>
      <c r="B671" s="603"/>
      <c r="C671" s="612"/>
      <c r="D671" s="334"/>
      <c r="E671" s="322" t="s">
        <v>25</v>
      </c>
      <c r="F671" s="176">
        <v>14</v>
      </c>
      <c r="G671" s="176">
        <v>18</v>
      </c>
      <c r="I671" s="176">
        <f t="shared" si="24"/>
        <v>4</v>
      </c>
      <c r="J671" s="177">
        <f t="shared" si="25"/>
        <v>0.2857142857142857</v>
      </c>
    </row>
    <row r="672" spans="1:10" s="69" customFormat="1" ht="12.75" x14ac:dyDescent="0.2">
      <c r="A672" s="603"/>
      <c r="B672" s="604"/>
      <c r="C672" s="613"/>
      <c r="D672" s="334"/>
      <c r="E672" s="322" t="s">
        <v>114</v>
      </c>
      <c r="F672" s="176">
        <v>29</v>
      </c>
      <c r="G672" s="176">
        <v>35</v>
      </c>
      <c r="I672" s="176">
        <f t="shared" si="24"/>
        <v>6</v>
      </c>
      <c r="J672" s="177">
        <f t="shared" si="25"/>
        <v>0.20689655172413793</v>
      </c>
    </row>
    <row r="673" spans="1:10" s="69" customFormat="1" ht="12.75" x14ac:dyDescent="0.2">
      <c r="A673" s="604"/>
      <c r="B673" s="605" t="s">
        <v>588</v>
      </c>
      <c r="C673" s="606"/>
      <c r="D673" s="606"/>
      <c r="E673" s="607"/>
      <c r="F673" s="335">
        <v>1522</v>
      </c>
      <c r="G673" s="335">
        <v>1530</v>
      </c>
      <c r="I673" s="335">
        <f t="shared" si="24"/>
        <v>8</v>
      </c>
      <c r="J673" s="336">
        <f t="shared" si="25"/>
        <v>5.2562417871222077E-3</v>
      </c>
    </row>
    <row r="674" spans="1:10" s="69" customFormat="1" ht="12.75" customHeight="1" x14ac:dyDescent="0.2">
      <c r="A674" s="608" t="s">
        <v>118</v>
      </c>
      <c r="B674" s="609"/>
      <c r="C674" s="609"/>
      <c r="D674" s="609"/>
      <c r="E674" s="610"/>
      <c r="F674" s="337">
        <v>3597</v>
      </c>
      <c r="G674" s="337">
        <v>3667</v>
      </c>
      <c r="I674" s="337">
        <f t="shared" si="24"/>
        <v>70</v>
      </c>
      <c r="J674" s="338">
        <f t="shared" si="25"/>
        <v>1.9460661662496524E-2</v>
      </c>
    </row>
    <row r="675" spans="1:10" s="69" customFormat="1" ht="12.75" x14ac:dyDescent="0.2">
      <c r="A675" s="602" t="s">
        <v>40</v>
      </c>
      <c r="B675" s="602" t="s">
        <v>264</v>
      </c>
      <c r="C675" s="611">
        <v>1</v>
      </c>
      <c r="D675" s="323">
        <v>2</v>
      </c>
      <c r="E675" s="322" t="s">
        <v>238</v>
      </c>
      <c r="F675" s="176">
        <v>13</v>
      </c>
      <c r="G675" s="176">
        <v>10</v>
      </c>
      <c r="I675" s="176">
        <f t="shared" si="24"/>
        <v>-3</v>
      </c>
      <c r="J675" s="177">
        <f t="shared" si="25"/>
        <v>-0.23076923076923078</v>
      </c>
    </row>
    <row r="676" spans="1:10" s="69" customFormat="1" ht="12.75" x14ac:dyDescent="0.2">
      <c r="A676" s="603"/>
      <c r="B676" s="603"/>
      <c r="C676" s="612"/>
      <c r="D676" s="324"/>
      <c r="E676" s="322" t="s">
        <v>30</v>
      </c>
      <c r="F676" s="176">
        <v>53</v>
      </c>
      <c r="G676" s="176">
        <v>44</v>
      </c>
      <c r="I676" s="176">
        <f t="shared" si="24"/>
        <v>-9</v>
      </c>
      <c r="J676" s="177">
        <f t="shared" si="25"/>
        <v>-0.16981132075471697</v>
      </c>
    </row>
    <row r="677" spans="1:10" s="69" customFormat="1" ht="12.75" x14ac:dyDescent="0.2">
      <c r="A677" s="603"/>
      <c r="B677" s="603"/>
      <c r="C677" s="612"/>
      <c r="D677" s="324"/>
      <c r="E677" s="322" t="s">
        <v>86</v>
      </c>
      <c r="F677" s="176">
        <v>27</v>
      </c>
      <c r="G677" s="176">
        <v>9</v>
      </c>
      <c r="I677" s="176">
        <f t="shared" si="24"/>
        <v>-18</v>
      </c>
      <c r="J677" s="177">
        <f t="shared" si="25"/>
        <v>-0.66666666666666663</v>
      </c>
    </row>
    <row r="678" spans="1:10" s="69" customFormat="1" ht="12.75" x14ac:dyDescent="0.2">
      <c r="A678" s="603"/>
      <c r="B678" s="603"/>
      <c r="C678" s="612"/>
      <c r="D678" s="324"/>
      <c r="E678" s="322" t="s">
        <v>38</v>
      </c>
      <c r="F678" s="176">
        <v>11</v>
      </c>
      <c r="G678" s="176">
        <v>12</v>
      </c>
      <c r="I678" s="176">
        <f t="shared" si="24"/>
        <v>1</v>
      </c>
      <c r="J678" s="177">
        <f t="shared" si="25"/>
        <v>9.0909090909090912E-2</v>
      </c>
    </row>
    <row r="679" spans="1:10" s="69" customFormat="1" ht="12.75" x14ac:dyDescent="0.2">
      <c r="A679" s="603"/>
      <c r="B679" s="603"/>
      <c r="C679" s="612"/>
      <c r="D679" s="324"/>
      <c r="E679" s="322" t="s">
        <v>36</v>
      </c>
      <c r="F679" s="176">
        <v>22</v>
      </c>
      <c r="G679" s="176">
        <v>23</v>
      </c>
      <c r="I679" s="176">
        <f t="shared" si="24"/>
        <v>1</v>
      </c>
      <c r="J679" s="177">
        <f t="shared" si="25"/>
        <v>4.5454545454545456E-2</v>
      </c>
    </row>
    <row r="680" spans="1:10" s="69" customFormat="1" ht="12.75" x14ac:dyDescent="0.2">
      <c r="A680" s="603"/>
      <c r="B680" s="603"/>
      <c r="C680" s="612"/>
      <c r="D680" s="324"/>
      <c r="E680" s="322" t="s">
        <v>71</v>
      </c>
      <c r="F680" s="176">
        <v>143</v>
      </c>
      <c r="G680" s="176">
        <v>123</v>
      </c>
      <c r="I680" s="176">
        <f t="shared" si="24"/>
        <v>-20</v>
      </c>
      <c r="J680" s="177">
        <f t="shared" si="25"/>
        <v>-0.13986013986013987</v>
      </c>
    </row>
    <row r="681" spans="1:10" s="69" customFormat="1" ht="12.75" x14ac:dyDescent="0.2">
      <c r="A681" s="603"/>
      <c r="B681" s="603"/>
      <c r="C681" s="612"/>
      <c r="D681" s="324"/>
      <c r="E681" s="322" t="s">
        <v>240</v>
      </c>
      <c r="F681" s="176">
        <v>2</v>
      </c>
      <c r="G681" s="176"/>
      <c r="I681" s="176">
        <f t="shared" si="24"/>
        <v>-2</v>
      </c>
      <c r="J681" s="177">
        <f t="shared" si="25"/>
        <v>-1</v>
      </c>
    </row>
    <row r="682" spans="1:10" s="69" customFormat="1" ht="12.75" x14ac:dyDescent="0.2">
      <c r="A682" s="603"/>
      <c r="B682" s="603"/>
      <c r="C682" s="612"/>
      <c r="D682" s="324"/>
      <c r="E682" s="322" t="s">
        <v>241</v>
      </c>
      <c r="F682" s="176">
        <v>5</v>
      </c>
      <c r="G682" s="176">
        <v>2</v>
      </c>
      <c r="I682" s="176">
        <f t="shared" si="24"/>
        <v>-3</v>
      </c>
      <c r="J682" s="177">
        <f t="shared" si="25"/>
        <v>-0.6</v>
      </c>
    </row>
    <row r="683" spans="1:10" s="69" customFormat="1" ht="11.25" customHeight="1" x14ac:dyDescent="0.2">
      <c r="A683" s="603"/>
      <c r="B683" s="603"/>
      <c r="C683" s="613"/>
      <c r="D683" s="324"/>
      <c r="E683" s="322" t="s">
        <v>242</v>
      </c>
      <c r="F683" s="176">
        <v>7</v>
      </c>
      <c r="G683" s="176">
        <v>8</v>
      </c>
      <c r="I683" s="176">
        <f t="shared" si="24"/>
        <v>1</v>
      </c>
      <c r="J683" s="177">
        <f t="shared" si="25"/>
        <v>0.14285714285714285</v>
      </c>
    </row>
    <row r="684" spans="1:10" s="69" customFormat="1" ht="11.25" customHeight="1" x14ac:dyDescent="0.2">
      <c r="A684" s="603"/>
      <c r="B684" s="603"/>
      <c r="C684" s="611">
        <v>2</v>
      </c>
      <c r="D684" s="334">
        <v>2</v>
      </c>
      <c r="E684" s="322" t="s">
        <v>599</v>
      </c>
      <c r="F684" s="176"/>
      <c r="G684" s="176">
        <v>9</v>
      </c>
      <c r="I684" s="176">
        <f t="shared" si="24"/>
        <v>9</v>
      </c>
      <c r="J684" s="177" t="e">
        <f t="shared" si="25"/>
        <v>#DIV/0!</v>
      </c>
    </row>
    <row r="685" spans="1:10" s="69" customFormat="1" ht="11.25" customHeight="1" x14ac:dyDescent="0.2">
      <c r="A685" s="603"/>
      <c r="B685" s="603"/>
      <c r="C685" s="612"/>
      <c r="D685" s="334"/>
      <c r="E685" s="322" t="s">
        <v>33</v>
      </c>
      <c r="F685" s="176">
        <v>57</v>
      </c>
      <c r="G685" s="176">
        <v>40</v>
      </c>
      <c r="I685" s="176">
        <f t="shared" si="24"/>
        <v>-17</v>
      </c>
      <c r="J685" s="177">
        <f t="shared" si="25"/>
        <v>-0.2982456140350877</v>
      </c>
    </row>
    <row r="686" spans="1:10" s="69" customFormat="1" ht="11.25" customHeight="1" x14ac:dyDescent="0.2">
      <c r="A686" s="603"/>
      <c r="B686" s="603"/>
      <c r="C686" s="612"/>
      <c r="D686" s="334"/>
      <c r="E686" s="322" t="s">
        <v>115</v>
      </c>
      <c r="F686" s="176">
        <v>17</v>
      </c>
      <c r="G686" s="176">
        <v>13</v>
      </c>
      <c r="I686" s="176">
        <f t="shared" si="24"/>
        <v>-4</v>
      </c>
      <c r="J686" s="177">
        <f t="shared" si="25"/>
        <v>-0.23529411764705882</v>
      </c>
    </row>
    <row r="687" spans="1:10" s="69" customFormat="1" ht="11.25" customHeight="1" x14ac:dyDescent="0.2">
      <c r="A687" s="603"/>
      <c r="B687" s="603"/>
      <c r="C687" s="612"/>
      <c r="D687" s="334"/>
      <c r="E687" s="322" t="s">
        <v>39</v>
      </c>
      <c r="F687" s="176">
        <v>15</v>
      </c>
      <c r="G687" s="176">
        <v>9</v>
      </c>
      <c r="I687" s="176">
        <f t="shared" si="24"/>
        <v>-6</v>
      </c>
      <c r="J687" s="177">
        <f t="shared" si="25"/>
        <v>-0.4</v>
      </c>
    </row>
    <row r="688" spans="1:10" s="69" customFormat="1" ht="11.25" customHeight="1" x14ac:dyDescent="0.2">
      <c r="A688" s="603"/>
      <c r="B688" s="603"/>
      <c r="C688" s="612"/>
      <c r="D688" s="334"/>
      <c r="E688" s="322" t="s">
        <v>37</v>
      </c>
      <c r="F688" s="176">
        <v>17</v>
      </c>
      <c r="G688" s="176">
        <v>20</v>
      </c>
      <c r="I688" s="176">
        <f t="shared" si="24"/>
        <v>3</v>
      </c>
      <c r="J688" s="177">
        <f t="shared" si="25"/>
        <v>0.17647058823529413</v>
      </c>
    </row>
    <row r="689" spans="1:10" s="69" customFormat="1" ht="11.25" customHeight="1" x14ac:dyDescent="0.2">
      <c r="A689" s="603"/>
      <c r="B689" s="603"/>
      <c r="C689" s="612"/>
      <c r="D689" s="334"/>
      <c r="E689" s="322" t="s">
        <v>88</v>
      </c>
      <c r="F689" s="176">
        <v>112</v>
      </c>
      <c r="G689" s="176">
        <v>116</v>
      </c>
      <c r="I689" s="176">
        <f t="shared" si="24"/>
        <v>4</v>
      </c>
      <c r="J689" s="177">
        <f t="shared" si="25"/>
        <v>3.5714285714285712E-2</v>
      </c>
    </row>
    <row r="690" spans="1:10" s="69" customFormat="1" ht="11.25" customHeight="1" x14ac:dyDescent="0.2">
      <c r="A690" s="603"/>
      <c r="B690" s="603"/>
      <c r="C690" s="612"/>
      <c r="D690" s="334"/>
      <c r="E690" s="322" t="s">
        <v>34</v>
      </c>
      <c r="F690" s="176">
        <v>9</v>
      </c>
      <c r="G690" s="176"/>
      <c r="I690" s="176">
        <f t="shared" si="24"/>
        <v>-9</v>
      </c>
      <c r="J690" s="177">
        <f t="shared" si="25"/>
        <v>-1</v>
      </c>
    </row>
    <row r="691" spans="1:10" s="69" customFormat="1" ht="11.25" customHeight="1" x14ac:dyDescent="0.2">
      <c r="A691" s="603"/>
      <c r="B691" s="603"/>
      <c r="C691" s="612"/>
      <c r="D691" s="334"/>
      <c r="E691" s="322" t="s">
        <v>245</v>
      </c>
      <c r="F691" s="176">
        <v>1</v>
      </c>
      <c r="G691" s="176"/>
      <c r="I691" s="176">
        <f t="shared" si="24"/>
        <v>-1</v>
      </c>
      <c r="J691" s="177">
        <f t="shared" si="25"/>
        <v>-1</v>
      </c>
    </row>
    <row r="692" spans="1:10" s="69" customFormat="1" ht="11.25" customHeight="1" x14ac:dyDescent="0.2">
      <c r="A692" s="603"/>
      <c r="B692" s="603"/>
      <c r="C692" s="612"/>
      <c r="D692" s="334"/>
      <c r="E692" s="322" t="s">
        <v>246</v>
      </c>
      <c r="F692" s="176">
        <v>4</v>
      </c>
      <c r="G692" s="176">
        <v>2</v>
      </c>
      <c r="I692" s="176">
        <f t="shared" si="24"/>
        <v>-2</v>
      </c>
      <c r="J692" s="177">
        <f t="shared" si="25"/>
        <v>-0.5</v>
      </c>
    </row>
    <row r="693" spans="1:10" s="69" customFormat="1" ht="12.75" x14ac:dyDescent="0.2">
      <c r="A693" s="603"/>
      <c r="B693" s="604"/>
      <c r="C693" s="613"/>
      <c r="D693" s="334"/>
      <c r="E693" s="322" t="s">
        <v>247</v>
      </c>
      <c r="F693" s="176">
        <v>8</v>
      </c>
      <c r="G693" s="176">
        <v>2</v>
      </c>
      <c r="I693" s="176">
        <f t="shared" si="24"/>
        <v>-6</v>
      </c>
      <c r="J693" s="177">
        <f t="shared" si="25"/>
        <v>-0.75</v>
      </c>
    </row>
    <row r="694" spans="1:10" s="69" customFormat="1" ht="12.75" x14ac:dyDescent="0.2">
      <c r="A694" s="604"/>
      <c r="B694" s="605" t="s">
        <v>600</v>
      </c>
      <c r="C694" s="606"/>
      <c r="D694" s="606"/>
      <c r="E694" s="607"/>
      <c r="F694" s="335">
        <v>523</v>
      </c>
      <c r="G694" s="335">
        <v>442</v>
      </c>
      <c r="I694" s="335">
        <f t="shared" si="24"/>
        <v>-81</v>
      </c>
      <c r="J694" s="336">
        <f t="shared" si="25"/>
        <v>-0.15487571701720843</v>
      </c>
    </row>
    <row r="695" spans="1:10" s="69" customFormat="1" ht="12.75" x14ac:dyDescent="0.2">
      <c r="A695" s="608" t="s">
        <v>102</v>
      </c>
      <c r="B695" s="609"/>
      <c r="C695" s="609"/>
      <c r="D695" s="609"/>
      <c r="E695" s="610"/>
      <c r="F695" s="337">
        <v>523</v>
      </c>
      <c r="G695" s="337">
        <v>442</v>
      </c>
      <c r="I695" s="337">
        <f t="shared" si="24"/>
        <v>-81</v>
      </c>
      <c r="J695" s="338">
        <f t="shared" si="25"/>
        <v>-0.15487571701720843</v>
      </c>
    </row>
    <row r="696" spans="1:10" s="69" customFormat="1" ht="12.75" x14ac:dyDescent="0.2">
      <c r="A696" s="614" t="s">
        <v>96</v>
      </c>
      <c r="B696" s="615"/>
      <c r="C696" s="615"/>
      <c r="D696" s="615"/>
      <c r="E696" s="616"/>
      <c r="F696" s="339">
        <v>5667</v>
      </c>
      <c r="G696" s="339">
        <v>5706</v>
      </c>
      <c r="I696" s="339">
        <f t="shared" si="24"/>
        <v>39</v>
      </c>
      <c r="J696" s="340">
        <f t="shared" si="25"/>
        <v>6.8819481206987823E-3</v>
      </c>
    </row>
    <row r="697" spans="1:10" s="69" customFormat="1" ht="12.75" x14ac:dyDescent="0.2">
      <c r="J697" s="248"/>
    </row>
    <row r="698" spans="1:10" s="69" customFormat="1" ht="12.75" x14ac:dyDescent="0.2">
      <c r="J698" s="248"/>
    </row>
    <row r="699" spans="1:10" s="69" customFormat="1" ht="12.75" x14ac:dyDescent="0.2">
      <c r="J699" s="248"/>
    </row>
    <row r="700" spans="1:10" s="69" customFormat="1" ht="12.75" x14ac:dyDescent="0.2">
      <c r="J700" s="248"/>
    </row>
    <row r="701" spans="1:10" s="69" customFormat="1" ht="12.75" x14ac:dyDescent="0.2">
      <c r="J701" s="248"/>
    </row>
    <row r="702" spans="1:10" s="69" customFormat="1" ht="12.75" x14ac:dyDescent="0.2">
      <c r="J702" s="248"/>
    </row>
    <row r="703" spans="1:10" s="69" customFormat="1" ht="12.75" x14ac:dyDescent="0.2">
      <c r="J703" s="248"/>
    </row>
    <row r="704" spans="1:10" s="69" customFormat="1" ht="12.75" x14ac:dyDescent="0.2">
      <c r="J704" s="248"/>
    </row>
    <row r="705" spans="10:10" s="69" customFormat="1" ht="12.75" x14ac:dyDescent="0.2">
      <c r="J705" s="248"/>
    </row>
    <row r="706" spans="10:10" s="69" customFormat="1" ht="12.75" x14ac:dyDescent="0.2">
      <c r="J706" s="248"/>
    </row>
    <row r="707" spans="10:10" s="69" customFormat="1" ht="12.75" x14ac:dyDescent="0.2">
      <c r="J707" s="248"/>
    </row>
    <row r="708" spans="10:10" s="69" customFormat="1" ht="12.75" x14ac:dyDescent="0.2">
      <c r="J708" s="248"/>
    </row>
    <row r="709" spans="10:10" s="69" customFormat="1" ht="12.75" x14ac:dyDescent="0.2">
      <c r="J709" s="248"/>
    </row>
    <row r="710" spans="10:10" s="69" customFormat="1" ht="12.75" x14ac:dyDescent="0.2">
      <c r="J710" s="248"/>
    </row>
    <row r="711" spans="10:10" s="69" customFormat="1" ht="12.75" x14ac:dyDescent="0.2">
      <c r="J711" s="248"/>
    </row>
    <row r="712" spans="10:10" s="69" customFormat="1" ht="12.75" x14ac:dyDescent="0.2">
      <c r="J712" s="248"/>
    </row>
    <row r="713" spans="10:10" s="69" customFormat="1" ht="12.75" x14ac:dyDescent="0.2">
      <c r="J713" s="248"/>
    </row>
    <row r="714" spans="10:10" s="69" customFormat="1" ht="12.75" x14ac:dyDescent="0.2">
      <c r="J714" s="248"/>
    </row>
    <row r="715" spans="10:10" s="69" customFormat="1" ht="12.75" x14ac:dyDescent="0.2">
      <c r="J715" s="248"/>
    </row>
    <row r="716" spans="10:10" s="69" customFormat="1" ht="12.75" x14ac:dyDescent="0.2">
      <c r="J716" s="248"/>
    </row>
    <row r="717" spans="10:10" s="69" customFormat="1" ht="12.75" x14ac:dyDescent="0.2">
      <c r="J717" s="248"/>
    </row>
    <row r="718" spans="10:10" s="69" customFormat="1" ht="12.75" x14ac:dyDescent="0.2">
      <c r="J718" s="248"/>
    </row>
    <row r="719" spans="10:10" s="69" customFormat="1" ht="12.75" x14ac:dyDescent="0.2">
      <c r="J719" s="248"/>
    </row>
    <row r="720" spans="10:10" s="69" customFormat="1" ht="12.75" x14ac:dyDescent="0.2">
      <c r="J720" s="248"/>
    </row>
    <row r="721" spans="10:10" s="69" customFormat="1" ht="12.75" x14ac:dyDescent="0.2">
      <c r="J721" s="248"/>
    </row>
    <row r="722" spans="10:10" s="69" customFormat="1" ht="12.75" x14ac:dyDescent="0.2">
      <c r="J722" s="248"/>
    </row>
    <row r="723" spans="10:10" s="69" customFormat="1" ht="12.75" x14ac:dyDescent="0.2">
      <c r="J723" s="248"/>
    </row>
    <row r="724" spans="10:10" s="69" customFormat="1" ht="12.75" x14ac:dyDescent="0.2">
      <c r="J724" s="248"/>
    </row>
    <row r="725" spans="10:10" s="69" customFormat="1" ht="12.75" x14ac:dyDescent="0.2">
      <c r="J725" s="248"/>
    </row>
    <row r="726" spans="10:10" s="69" customFormat="1" ht="12.75" x14ac:dyDescent="0.2">
      <c r="J726" s="248"/>
    </row>
    <row r="727" spans="10:10" s="69" customFormat="1" ht="12.75" x14ac:dyDescent="0.2">
      <c r="J727" s="248"/>
    </row>
    <row r="728" spans="10:10" s="69" customFormat="1" ht="12.75" x14ac:dyDescent="0.2">
      <c r="J728" s="248"/>
    </row>
    <row r="729" spans="10:10" s="69" customFormat="1" ht="12.75" x14ac:dyDescent="0.2">
      <c r="J729" s="248"/>
    </row>
    <row r="730" spans="10:10" s="69" customFormat="1" ht="12.75" x14ac:dyDescent="0.2">
      <c r="J730" s="248"/>
    </row>
    <row r="731" spans="10:10" s="69" customFormat="1" ht="12.75" x14ac:dyDescent="0.2">
      <c r="J731" s="248"/>
    </row>
    <row r="732" spans="10:10" s="69" customFormat="1" ht="12.75" x14ac:dyDescent="0.2">
      <c r="J732" s="248"/>
    </row>
    <row r="733" spans="10:10" s="69" customFormat="1" ht="12.75" x14ac:dyDescent="0.2">
      <c r="J733" s="248"/>
    </row>
    <row r="734" spans="10:10" s="69" customFormat="1" ht="12.75" x14ac:dyDescent="0.2">
      <c r="J734" s="248"/>
    </row>
    <row r="735" spans="10:10" s="69" customFormat="1" ht="12.75" x14ac:dyDescent="0.2">
      <c r="J735" s="248"/>
    </row>
    <row r="736" spans="10:10" s="69" customFormat="1" ht="12.75" x14ac:dyDescent="0.2">
      <c r="J736" s="248"/>
    </row>
    <row r="737" spans="10:10" s="69" customFormat="1" ht="12.75" x14ac:dyDescent="0.2">
      <c r="J737" s="248"/>
    </row>
    <row r="738" spans="10:10" s="69" customFormat="1" ht="12.75" x14ac:dyDescent="0.2">
      <c r="J738" s="248"/>
    </row>
    <row r="739" spans="10:10" s="69" customFormat="1" ht="12.75" x14ac:dyDescent="0.2">
      <c r="J739" s="248"/>
    </row>
    <row r="740" spans="10:10" s="69" customFormat="1" ht="12.75" x14ac:dyDescent="0.2">
      <c r="J740" s="248"/>
    </row>
    <row r="741" spans="10:10" s="69" customFormat="1" ht="12.75" x14ac:dyDescent="0.2">
      <c r="J741" s="248"/>
    </row>
    <row r="742" spans="10:10" s="69" customFormat="1" ht="12.75" x14ac:dyDescent="0.2">
      <c r="J742" s="248"/>
    </row>
    <row r="743" spans="10:10" s="69" customFormat="1" ht="12.75" x14ac:dyDescent="0.2">
      <c r="J743" s="248"/>
    </row>
    <row r="744" spans="10:10" s="69" customFormat="1" ht="12.75" x14ac:dyDescent="0.2">
      <c r="J744" s="248"/>
    </row>
    <row r="745" spans="10:10" s="69" customFormat="1" ht="12.75" x14ac:dyDescent="0.2">
      <c r="J745" s="248"/>
    </row>
    <row r="746" spans="10:10" s="69" customFormat="1" ht="12.75" x14ac:dyDescent="0.2">
      <c r="J746" s="248"/>
    </row>
    <row r="747" spans="10:10" s="69" customFormat="1" ht="12.75" x14ac:dyDescent="0.2">
      <c r="J747" s="248"/>
    </row>
    <row r="748" spans="10:10" s="69" customFormat="1" ht="12.75" x14ac:dyDescent="0.2">
      <c r="J748" s="248"/>
    </row>
    <row r="749" spans="10:10" s="69" customFormat="1" ht="12.75" x14ac:dyDescent="0.2">
      <c r="J749" s="248"/>
    </row>
    <row r="750" spans="10:10" s="69" customFormat="1" ht="12.75" x14ac:dyDescent="0.2">
      <c r="J750" s="248"/>
    </row>
    <row r="751" spans="10:10" s="69" customFormat="1" ht="12.75" x14ac:dyDescent="0.2">
      <c r="J751" s="248"/>
    </row>
    <row r="752" spans="10:10" s="69" customFormat="1" ht="12.75" x14ac:dyDescent="0.2">
      <c r="J752" s="248"/>
    </row>
    <row r="753" spans="10:10" s="69" customFormat="1" ht="12.75" x14ac:dyDescent="0.2">
      <c r="J753" s="248"/>
    </row>
    <row r="754" spans="10:10" s="69" customFormat="1" ht="12.75" x14ac:dyDescent="0.2">
      <c r="J754" s="248"/>
    </row>
    <row r="755" spans="10:10" s="69" customFormat="1" ht="12.75" x14ac:dyDescent="0.2">
      <c r="J755" s="248"/>
    </row>
    <row r="756" spans="10:10" s="69" customFormat="1" ht="12.75" x14ac:dyDescent="0.2">
      <c r="J756" s="248"/>
    </row>
    <row r="757" spans="10:10" s="69" customFormat="1" ht="12.75" x14ac:dyDescent="0.2">
      <c r="J757" s="248"/>
    </row>
    <row r="758" spans="10:10" s="69" customFormat="1" ht="12.75" x14ac:dyDescent="0.2">
      <c r="J758" s="248"/>
    </row>
    <row r="759" spans="10:10" s="69" customFormat="1" ht="12.75" x14ac:dyDescent="0.2">
      <c r="J759" s="248"/>
    </row>
    <row r="760" spans="10:10" s="69" customFormat="1" ht="12.75" x14ac:dyDescent="0.2">
      <c r="J760" s="248"/>
    </row>
    <row r="761" spans="10:10" s="69" customFormat="1" ht="12.75" x14ac:dyDescent="0.2">
      <c r="J761" s="248"/>
    </row>
    <row r="762" spans="10:10" s="69" customFormat="1" ht="12.75" x14ac:dyDescent="0.2">
      <c r="J762" s="248"/>
    </row>
    <row r="763" spans="10:10" s="69" customFormat="1" ht="12.75" x14ac:dyDescent="0.2">
      <c r="J763" s="248"/>
    </row>
    <row r="764" spans="10:10" s="69" customFormat="1" ht="12.75" x14ac:dyDescent="0.2">
      <c r="J764" s="248"/>
    </row>
    <row r="765" spans="10:10" s="69" customFormat="1" ht="12.75" x14ac:dyDescent="0.2">
      <c r="J765" s="248"/>
    </row>
    <row r="766" spans="10:10" s="69" customFormat="1" ht="12.75" x14ac:dyDescent="0.2">
      <c r="J766" s="248"/>
    </row>
    <row r="767" spans="10:10" s="69" customFormat="1" ht="12.75" x14ac:dyDescent="0.2">
      <c r="J767" s="248"/>
    </row>
    <row r="768" spans="10:10" s="69" customFormat="1" ht="12.75" x14ac:dyDescent="0.2">
      <c r="J768" s="248"/>
    </row>
    <row r="769" spans="10:10" s="69" customFormat="1" ht="12.75" x14ac:dyDescent="0.2">
      <c r="J769" s="248"/>
    </row>
    <row r="770" spans="10:10" s="69" customFormat="1" ht="12.75" x14ac:dyDescent="0.2">
      <c r="J770" s="248"/>
    </row>
    <row r="771" spans="10:10" s="69" customFormat="1" ht="12.75" x14ac:dyDescent="0.2">
      <c r="J771" s="248"/>
    </row>
    <row r="772" spans="10:10" s="69" customFormat="1" ht="12.75" x14ac:dyDescent="0.2">
      <c r="J772" s="248"/>
    </row>
    <row r="773" spans="10:10" s="69" customFormat="1" ht="12.75" x14ac:dyDescent="0.2">
      <c r="J773" s="248"/>
    </row>
    <row r="774" spans="10:10" s="69" customFormat="1" ht="12.75" x14ac:dyDescent="0.2">
      <c r="J774" s="248"/>
    </row>
    <row r="775" spans="10:10" s="69" customFormat="1" ht="12.75" x14ac:dyDescent="0.2">
      <c r="J775" s="248"/>
    </row>
    <row r="776" spans="10:10" s="69" customFormat="1" ht="12.75" x14ac:dyDescent="0.2">
      <c r="J776" s="248"/>
    </row>
    <row r="777" spans="10:10" s="69" customFormat="1" ht="12.75" x14ac:dyDescent="0.2">
      <c r="J777" s="248"/>
    </row>
    <row r="778" spans="10:10" s="69" customFormat="1" ht="12.75" x14ac:dyDescent="0.2">
      <c r="J778" s="248"/>
    </row>
    <row r="779" spans="10:10" s="69" customFormat="1" ht="12.75" x14ac:dyDescent="0.2">
      <c r="J779" s="248"/>
    </row>
    <row r="780" spans="10:10" s="69" customFormat="1" ht="12.75" x14ac:dyDescent="0.2">
      <c r="J780" s="248"/>
    </row>
    <row r="781" spans="10:10" s="69" customFormat="1" ht="12.75" x14ac:dyDescent="0.2">
      <c r="J781" s="248"/>
    </row>
    <row r="782" spans="10:10" s="69" customFormat="1" ht="12.75" x14ac:dyDescent="0.2">
      <c r="J782" s="248"/>
    </row>
    <row r="783" spans="10:10" s="69" customFormat="1" ht="12.75" x14ac:dyDescent="0.2">
      <c r="J783" s="248"/>
    </row>
    <row r="784" spans="10:10" s="69" customFormat="1" ht="12.75" x14ac:dyDescent="0.2">
      <c r="J784" s="248"/>
    </row>
    <row r="785" spans="10:10" s="69" customFormat="1" ht="12.75" x14ac:dyDescent="0.2">
      <c r="J785" s="248"/>
    </row>
  </sheetData>
  <mergeCells count="192">
    <mergeCell ref="A695:E695"/>
    <mergeCell ref="A696:E696"/>
    <mergeCell ref="B641:B672"/>
    <mergeCell ref="C641:C656"/>
    <mergeCell ref="C657:C672"/>
    <mergeCell ref="B673:E673"/>
    <mergeCell ref="A674:E674"/>
    <mergeCell ref="A675:A694"/>
    <mergeCell ref="B675:B693"/>
    <mergeCell ref="C675:C683"/>
    <mergeCell ref="C684:C693"/>
    <mergeCell ref="B694:E694"/>
    <mergeCell ref="A615:A673"/>
    <mergeCell ref="B615:B621"/>
    <mergeCell ref="C615:C621"/>
    <mergeCell ref="D615:D621"/>
    <mergeCell ref="B622:E622"/>
    <mergeCell ref="B623:B626"/>
    <mergeCell ref="C623:C624"/>
    <mergeCell ref="C625:C626"/>
    <mergeCell ref="B627:E627"/>
    <mergeCell ref="B628:B639"/>
    <mergeCell ref="B640:E640"/>
    <mergeCell ref="A596:E596"/>
    <mergeCell ref="A605:A607"/>
    <mergeCell ref="B605:B606"/>
    <mergeCell ref="B607:E607"/>
    <mergeCell ref="A497:A563"/>
    <mergeCell ref="B497:B504"/>
    <mergeCell ref="C497:C504"/>
    <mergeCell ref="D497:D504"/>
    <mergeCell ref="B505:E505"/>
    <mergeCell ref="B506:B521"/>
    <mergeCell ref="C506:C513"/>
    <mergeCell ref="C514:C521"/>
    <mergeCell ref="B522:E522"/>
    <mergeCell ref="B523:B562"/>
    <mergeCell ref="C523:C542"/>
    <mergeCell ref="C543:C562"/>
    <mergeCell ref="C456:C478"/>
    <mergeCell ref="B479:E479"/>
    <mergeCell ref="B563:E563"/>
    <mergeCell ref="A564:E564"/>
    <mergeCell ref="A565:A595"/>
    <mergeCell ref="B565:B594"/>
    <mergeCell ref="C565:C578"/>
    <mergeCell ref="C579:C594"/>
    <mergeCell ref="B595:E595"/>
    <mergeCell ref="A487:A489"/>
    <mergeCell ref="B487:B488"/>
    <mergeCell ref="B489:E489"/>
    <mergeCell ref="A490:E490"/>
    <mergeCell ref="A491:A495"/>
    <mergeCell ref="B492:E492"/>
    <mergeCell ref="B493:B494"/>
    <mergeCell ref="B495:E495"/>
    <mergeCell ref="A496:E496"/>
    <mergeCell ref="A480:E480"/>
    <mergeCell ref="A481:E481"/>
    <mergeCell ref="A430:A479"/>
    <mergeCell ref="B430:B432"/>
    <mergeCell ref="C430:C431"/>
    <mergeCell ref="B433:E433"/>
    <mergeCell ref="A346:E346"/>
    <mergeCell ref="A347:A354"/>
    <mergeCell ref="B348:E348"/>
    <mergeCell ref="B349:B350"/>
    <mergeCell ref="B351:E351"/>
    <mergeCell ref="B352:B353"/>
    <mergeCell ref="B354:E354"/>
    <mergeCell ref="B428:E428"/>
    <mergeCell ref="A429:E429"/>
    <mergeCell ref="A356:A428"/>
    <mergeCell ref="B356:B362"/>
    <mergeCell ref="C356:C362"/>
    <mergeCell ref="D356:D362"/>
    <mergeCell ref="B363:E363"/>
    <mergeCell ref="B364:B366"/>
    <mergeCell ref="C364:C365"/>
    <mergeCell ref="B367:E367"/>
    <mergeCell ref="B368:B381"/>
    <mergeCell ref="C368:C374"/>
    <mergeCell ref="D368:D381"/>
    <mergeCell ref="C375:C381"/>
    <mergeCell ref="B382:E382"/>
    <mergeCell ref="B383:B427"/>
    <mergeCell ref="C383:C405"/>
    <mergeCell ref="C165:C169"/>
    <mergeCell ref="D165:D167"/>
    <mergeCell ref="C170:C171"/>
    <mergeCell ref="B172:E172"/>
    <mergeCell ref="C289:C310"/>
    <mergeCell ref="D289:D291"/>
    <mergeCell ref="C311:C333"/>
    <mergeCell ref="A336:E336"/>
    <mergeCell ref="A343:A345"/>
    <mergeCell ref="B343:B344"/>
    <mergeCell ref="B345:E345"/>
    <mergeCell ref="B283:E283"/>
    <mergeCell ref="A284:E284"/>
    <mergeCell ref="A285:A334"/>
    <mergeCell ref="B285:B287"/>
    <mergeCell ref="C285:C286"/>
    <mergeCell ref="B288:E288"/>
    <mergeCell ref="B289:B333"/>
    <mergeCell ref="A186:A193"/>
    <mergeCell ref="B188:B189"/>
    <mergeCell ref="B190:E190"/>
    <mergeCell ref="B191:B192"/>
    <mergeCell ref="B193:E193"/>
    <mergeCell ref="A194:E194"/>
    <mergeCell ref="B610:E610"/>
    <mergeCell ref="A597:E597"/>
    <mergeCell ref="A608:E608"/>
    <mergeCell ref="A609:A613"/>
    <mergeCell ref="B611:B612"/>
    <mergeCell ref="B613:E613"/>
    <mergeCell ref="A614:E614"/>
    <mergeCell ref="C628:C633"/>
    <mergeCell ref="C634:C639"/>
    <mergeCell ref="B434:B478"/>
    <mergeCell ref="C434:C455"/>
    <mergeCell ref="D434:D436"/>
    <mergeCell ref="A355:E355"/>
    <mergeCell ref="C406:C427"/>
    <mergeCell ref="A335:E335"/>
    <mergeCell ref="B334:E334"/>
    <mergeCell ref="A195:A283"/>
    <mergeCell ref="B195:B204"/>
    <mergeCell ref="C195:C204"/>
    <mergeCell ref="D195:D204"/>
    <mergeCell ref="B205:E205"/>
    <mergeCell ref="B206:B210"/>
    <mergeCell ref="C206:C208"/>
    <mergeCell ref="D206:D210"/>
    <mergeCell ref="C209:C210"/>
    <mergeCell ref="B211:E211"/>
    <mergeCell ref="B212:B227"/>
    <mergeCell ref="C212:C219"/>
    <mergeCell ref="C220:C227"/>
    <mergeCell ref="B228:E228"/>
    <mergeCell ref="B229:B282"/>
    <mergeCell ref="C229:C256"/>
    <mergeCell ref="C257:C282"/>
    <mergeCell ref="B182:B183"/>
    <mergeCell ref="B184:E184"/>
    <mergeCell ref="B187:E187"/>
    <mergeCell ref="A182:A184"/>
    <mergeCell ref="A185:E185"/>
    <mergeCell ref="A173:E173"/>
    <mergeCell ref="A174:E174"/>
    <mergeCell ref="C37:C39"/>
    <mergeCell ref="B40:E40"/>
    <mergeCell ref="B41:B54"/>
    <mergeCell ref="C41:C47"/>
    <mergeCell ref="C48:C54"/>
    <mergeCell ref="B55:E55"/>
    <mergeCell ref="A104:E104"/>
    <mergeCell ref="A105:A172"/>
    <mergeCell ref="B105:B113"/>
    <mergeCell ref="C105:C109"/>
    <mergeCell ref="C110:C113"/>
    <mergeCell ref="B114:E114"/>
    <mergeCell ref="B115:B163"/>
    <mergeCell ref="C115:C136"/>
    <mergeCell ref="C137:C163"/>
    <mergeCell ref="B164:E164"/>
    <mergeCell ref="B165:B171"/>
    <mergeCell ref="A24:E24"/>
    <mergeCell ref="A25:A103"/>
    <mergeCell ref="B25:B31"/>
    <mergeCell ref="C25:C31"/>
    <mergeCell ref="D25:D31"/>
    <mergeCell ref="B32:E32"/>
    <mergeCell ref="B33:B39"/>
    <mergeCell ref="C33:C36"/>
    <mergeCell ref="B56:B102"/>
    <mergeCell ref="C56:C79"/>
    <mergeCell ref="C80:C102"/>
    <mergeCell ref="B103:E103"/>
    <mergeCell ref="A8:A10"/>
    <mergeCell ref="B8:B9"/>
    <mergeCell ref="B10:E10"/>
    <mergeCell ref="A11:E11"/>
    <mergeCell ref="A12:A23"/>
    <mergeCell ref="B13:E13"/>
    <mergeCell ref="B14:B19"/>
    <mergeCell ref="C14:C16"/>
    <mergeCell ref="C17:C19"/>
    <mergeCell ref="B20:E20"/>
    <mergeCell ref="B21:B22"/>
    <mergeCell ref="B23:E2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13</vt:i4>
      </vt:variant>
      <vt:variant>
        <vt:lpstr>Plages nommées</vt:lpstr>
      </vt:variant>
      <vt:variant>
        <vt:i4>7</vt:i4>
      </vt:variant>
    </vt:vector>
  </HeadingPairs>
  <TitlesOfParts>
    <vt:vector size="20" baseType="lpstr">
      <vt:lpstr>Sommaire</vt:lpstr>
      <vt:lpstr>0- SYNTHÈSE ENSEIGN. AGRICOLE</vt:lpstr>
      <vt:lpstr>1- Effectifs EAT</vt:lpstr>
      <vt:lpstr>2- Voie sco par famille</vt:lpstr>
      <vt:lpstr>3- Voie sco par filières</vt:lpstr>
      <vt:lpstr>3bis- Voie sco par niveau</vt:lpstr>
      <vt:lpstr>4- Voie sco par classes</vt:lpstr>
      <vt:lpstr>5- Voie sco par sections</vt:lpstr>
      <vt:lpstr>5bis- Voie sco famille-section</vt:lpstr>
      <vt:lpstr>6-Apprentis famille et région</vt:lpstr>
      <vt:lpstr>7-Apprentis filière et niveau</vt:lpstr>
      <vt:lpstr>8-Apprentis par formation</vt:lpstr>
      <vt:lpstr>9- Supérieur long</vt:lpstr>
      <vt:lpstr>'3- Voie sco par filières'!Impression_des_titres</vt:lpstr>
      <vt:lpstr>'4- Voie sco par classes'!Impression_des_titres</vt:lpstr>
      <vt:lpstr>'1- Effectifs EAT'!Zone_d_impression</vt:lpstr>
      <vt:lpstr>'2- Voie sco par famille'!Zone_d_impression</vt:lpstr>
      <vt:lpstr>'3- Voie sco par filières'!Zone_d_impression</vt:lpstr>
      <vt:lpstr>'4- Voie sco par classes'!Zone_d_impression</vt:lpstr>
      <vt:lpstr>Sommaire!Zone_d_impression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 DEBAT</dc:creator>
  <cp:lastModifiedBy>Denis DEBAT</cp:lastModifiedBy>
  <cp:lastPrinted>2024-01-19T19:09:59Z</cp:lastPrinted>
  <dcterms:created xsi:type="dcterms:W3CDTF">2012-10-25T15:43:48Z</dcterms:created>
  <dcterms:modified xsi:type="dcterms:W3CDTF">2025-03-20T11:04:30Z</dcterms:modified>
</cp:coreProperties>
</file>