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ocuments\epdipgho\Fatna\Chlorofil\2026\interim-Marie\debas-stats\"/>
    </mc:Choice>
  </mc:AlternateContent>
  <xr:revisionPtr revIDLastSave="0" documentId="8_{C5548F64-FEDA-4075-944B-E046E60C439B}" xr6:coauthVersionLast="36" xr6:coauthVersionMax="36" xr10:uidLastSave="{00000000-0000-0000-0000-000000000000}"/>
  <bookViews>
    <workbookView xWindow="0" yWindow="0" windowWidth="17256" windowHeight="4980" tabRatio="823" xr2:uid="{00000000-000D-0000-FFFF-FFFF00000000}"/>
  </bookViews>
  <sheets>
    <sheet name="Sommaire" sheetId="17" r:id="rId1"/>
    <sheet name="0- SYNTHÈSE ENSEIGN. AGRICOLE" sheetId="25" r:id="rId2"/>
    <sheet name="1- Effectifs EAT" sheetId="23" r:id="rId3"/>
    <sheet name="2- Voie sco par famille" sheetId="4" r:id="rId4"/>
    <sheet name="3- Voie sco par filières" sheetId="6" r:id="rId5"/>
    <sheet name="3bis- Voie sco par niveau" sheetId="27" r:id="rId6"/>
    <sheet name="4- Voie sco par classes" sheetId="15" r:id="rId7"/>
    <sheet name="5- Voie sco par sections" sheetId="20" r:id="rId8"/>
    <sheet name="5bis- Voie sco famille-section" sheetId="21" r:id="rId9"/>
    <sheet name="6-Apprentis famille et région" sheetId="28" r:id="rId10"/>
    <sheet name="7-Apprentis filière et niveau" sheetId="29" r:id="rId11"/>
    <sheet name="8-Apprentis par formation" sheetId="33" r:id="rId12"/>
    <sheet name="9- Supérieur long" sheetId="24" r:id="rId13"/>
  </sheets>
  <definedNames>
    <definedName name="_xlnm.Print_Titles" localSheetId="4">'3- Voie sco par filières'!$3:$3</definedName>
    <definedName name="_xlnm.Print_Titles" localSheetId="6">'4- Voie sco par classes'!$7:$9</definedName>
    <definedName name="_xlnm.Print_Area" localSheetId="2">'1- Effectifs EAT'!$A$1:$M$107</definedName>
    <definedName name="_xlnm.Print_Area" localSheetId="3">'2- Voie sco par famille'!$B$2:$I$25</definedName>
    <definedName name="_xlnm.Print_Area" localSheetId="4">'3- Voie sco par filières'!$B$3:$H$60</definedName>
    <definedName name="_xlnm.Print_Area" localSheetId="6">'4- Voie sco par classes'!$B$2:$J$38</definedName>
    <definedName name="_xlnm.Print_Area" localSheetId="0">Sommaire!$B$1:$N$30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7" i="23" l="1"/>
  <c r="I107" i="23" s="1"/>
  <c r="F105" i="23"/>
  <c r="I105" i="23" s="1"/>
  <c r="F102" i="23"/>
  <c r="H102" i="23" s="1"/>
  <c r="I91" i="23"/>
  <c r="I92" i="23"/>
  <c r="I93" i="23"/>
  <c r="I94" i="23"/>
  <c r="I95" i="23"/>
  <c r="I96" i="23"/>
  <c r="I97" i="23"/>
  <c r="I98" i="23"/>
  <c r="I99" i="23"/>
  <c r="I100" i="23"/>
  <c r="I101" i="23"/>
  <c r="I103" i="23"/>
  <c r="I104" i="23"/>
  <c r="I106" i="23"/>
  <c r="I90" i="23"/>
  <c r="O17" i="4"/>
  <c r="N17" i="4"/>
  <c r="Q9" i="4"/>
  <c r="O16" i="4"/>
  <c r="N16" i="4"/>
  <c r="H11" i="4"/>
  <c r="G11" i="4"/>
  <c r="Q11" i="4"/>
  <c r="R11" i="4" s="1"/>
  <c r="O11" i="4"/>
  <c r="Q16" i="4"/>
  <c r="R16" i="4" s="1"/>
  <c r="Q15" i="4"/>
  <c r="R15" i="4" s="1"/>
  <c r="Q14" i="4"/>
  <c r="R14" i="4" s="1"/>
  <c r="Q13" i="4"/>
  <c r="R13" i="4" s="1"/>
  <c r="Q12" i="4"/>
  <c r="R12" i="4" s="1"/>
  <c r="N11" i="4"/>
  <c r="Q10" i="4"/>
  <c r="F188" i="23"/>
  <c r="D188" i="23"/>
  <c r="I187" i="23"/>
  <c r="D14" i="17"/>
  <c r="D13" i="17"/>
  <c r="D10" i="17"/>
  <c r="I102" i="23" l="1"/>
  <c r="Q17" i="4"/>
  <c r="R17" i="4" s="1"/>
  <c r="I62" i="23" l="1"/>
  <c r="J62" i="23"/>
  <c r="J61" i="23"/>
  <c r="I61" i="23"/>
  <c r="I55" i="23"/>
  <c r="J55" i="23"/>
  <c r="I56" i="23"/>
  <c r="J56" i="23"/>
  <c r="I57" i="23"/>
  <c r="J57" i="23"/>
  <c r="I58" i="23"/>
  <c r="J58" i="23"/>
  <c r="I59" i="23"/>
  <c r="J59" i="23"/>
  <c r="J54" i="23"/>
  <c r="I54" i="23"/>
  <c r="I52" i="23"/>
  <c r="J52" i="23"/>
  <c r="J51" i="23"/>
  <c r="I51" i="23"/>
  <c r="E63" i="23"/>
  <c r="D63" i="23"/>
  <c r="E60" i="23"/>
  <c r="D60" i="23"/>
  <c r="E53" i="23"/>
  <c r="D53" i="23"/>
  <c r="E64" i="23" l="1"/>
  <c r="D64" i="23"/>
  <c r="C188" i="23"/>
  <c r="E188" i="23"/>
  <c r="E158" i="23"/>
  <c r="F63" i="23"/>
  <c r="F60" i="23"/>
  <c r="H82" i="23"/>
  <c r="H79" i="23"/>
  <c r="D82" i="23"/>
  <c r="D79" i="23"/>
  <c r="D72" i="23"/>
  <c r="G105" i="23"/>
  <c r="G102" i="23"/>
  <c r="D105" i="23"/>
  <c r="D102" i="23"/>
  <c r="D96" i="23"/>
  <c r="D92" i="23"/>
  <c r="D130" i="23"/>
  <c r="C139" i="23"/>
  <c r="C141" i="23"/>
  <c r="C143" i="23"/>
  <c r="C145" i="23"/>
  <c r="C147" i="23"/>
  <c r="D139" i="23"/>
  <c r="D141" i="23"/>
  <c r="D143" i="23"/>
  <c r="D145" i="23"/>
  <c r="D147" i="23"/>
  <c r="I37" i="23"/>
  <c r="J37" i="23"/>
  <c r="J36" i="23"/>
  <c r="I36" i="23"/>
  <c r="E35" i="23"/>
  <c r="F35" i="23"/>
  <c r="G35" i="23"/>
  <c r="D35" i="23"/>
  <c r="E38" i="23"/>
  <c r="F38" i="23"/>
  <c r="G38" i="23"/>
  <c r="D38" i="23"/>
  <c r="J39" i="23"/>
  <c r="J40" i="23"/>
  <c r="J41" i="23"/>
  <c r="J42" i="23"/>
  <c r="I39" i="23"/>
  <c r="I40" i="23"/>
  <c r="I41" i="23"/>
  <c r="I42" i="23"/>
  <c r="K37" i="23" l="1"/>
  <c r="K36" i="23"/>
  <c r="L36" i="23" s="1"/>
  <c r="D43" i="23"/>
  <c r="F43" i="23"/>
  <c r="F64" i="23"/>
  <c r="H83" i="23"/>
  <c r="D83" i="23"/>
  <c r="G107" i="23"/>
  <c r="J35" i="23"/>
  <c r="G43" i="23"/>
  <c r="E43" i="23"/>
  <c r="I35" i="23"/>
  <c r="I38" i="23"/>
  <c r="K40" i="23"/>
  <c r="L40" i="23" s="1"/>
  <c r="K42" i="23"/>
  <c r="L42" i="23" s="1"/>
  <c r="K41" i="23"/>
  <c r="L41" i="23" s="1"/>
  <c r="J38" i="23"/>
  <c r="K39" i="23"/>
  <c r="L39" i="23" s="1"/>
  <c r="K23" i="23"/>
  <c r="J23" i="23"/>
  <c r="H23" i="23"/>
  <c r="E23" i="23"/>
  <c r="F37" i="24"/>
  <c r="E38" i="24"/>
  <c r="F38" i="24" s="1"/>
  <c r="E13" i="24"/>
  <c r="D13" i="24"/>
  <c r="F12" i="24"/>
  <c r="F11" i="24"/>
  <c r="F10" i="24"/>
  <c r="F13" i="24" s="1"/>
  <c r="J43" i="23" l="1"/>
  <c r="K35" i="23"/>
  <c r="L35" i="23" s="1"/>
  <c r="I43" i="23"/>
  <c r="K43" i="23" s="1"/>
  <c r="L43" i="23" s="1"/>
  <c r="L23" i="23"/>
  <c r="M23" i="23" s="1"/>
  <c r="K38" i="23"/>
  <c r="L38" i="23" s="1"/>
  <c r="E114" i="33"/>
  <c r="F114" i="33" s="1"/>
  <c r="E115" i="33"/>
  <c r="E116" i="33"/>
  <c r="E124" i="33"/>
  <c r="F124" i="33" s="1"/>
  <c r="E133" i="33"/>
  <c r="F133" i="33" s="1"/>
  <c r="E134" i="33"/>
  <c r="F134" i="33" s="1"/>
  <c r="E135" i="33"/>
  <c r="E91" i="33"/>
  <c r="E86" i="33"/>
  <c r="E76" i="33"/>
  <c r="E77" i="33"/>
  <c r="E67" i="33"/>
  <c r="F67" i="33" s="1"/>
  <c r="E68" i="33"/>
  <c r="E69" i="33"/>
  <c r="E64" i="33"/>
  <c r="F64" i="33" s="1"/>
  <c r="E24" i="33"/>
  <c r="E25" i="33"/>
  <c r="E26" i="33"/>
  <c r="E27" i="33"/>
  <c r="F27" i="33" s="1"/>
  <c r="E28" i="33"/>
  <c r="F28" i="33" s="1"/>
  <c r="E29" i="33"/>
  <c r="F29" i="33" s="1"/>
  <c r="E30" i="33"/>
  <c r="F30" i="33" s="1"/>
  <c r="E31" i="33"/>
  <c r="F31" i="33" s="1"/>
  <c r="E32" i="33"/>
  <c r="F32" i="33" s="1"/>
  <c r="E33" i="33"/>
  <c r="F33" i="33" s="1"/>
  <c r="E34" i="33"/>
  <c r="F34" i="33" s="1"/>
  <c r="E35" i="33"/>
  <c r="F35" i="33" s="1"/>
  <c r="E36" i="33"/>
  <c r="F36" i="33" s="1"/>
  <c r="E37" i="33"/>
  <c r="F37" i="33" s="1"/>
  <c r="E38" i="33"/>
  <c r="F38" i="33" s="1"/>
  <c r="E39" i="33"/>
  <c r="F39" i="33" s="1"/>
  <c r="E23" i="33"/>
  <c r="F23" i="33" s="1"/>
  <c r="C140" i="33"/>
  <c r="D140" i="33"/>
  <c r="D20" i="29"/>
  <c r="C179" i="29"/>
  <c r="C170" i="29"/>
  <c r="C161" i="29"/>
  <c r="C152" i="29"/>
  <c r="C143" i="29"/>
  <c r="C134" i="29"/>
  <c r="C125" i="29"/>
  <c r="C116" i="29"/>
  <c r="C104" i="29"/>
  <c r="C92" i="29"/>
  <c r="C80" i="29"/>
  <c r="C68" i="29"/>
  <c r="C56" i="29"/>
  <c r="C44" i="29"/>
  <c r="C32" i="29"/>
  <c r="E121" i="28"/>
  <c r="E119" i="28"/>
  <c r="E117" i="28"/>
  <c r="F151" i="28"/>
  <c r="F152" i="28"/>
  <c r="F153" i="28"/>
  <c r="F154" i="28"/>
  <c r="F155" i="28"/>
  <c r="F150" i="28"/>
  <c r="G150" i="28" s="1"/>
  <c r="F149" i="28"/>
  <c r="G149" i="28" s="1"/>
  <c r="D156" i="28"/>
  <c r="D157" i="28" s="1"/>
  <c r="D147" i="28"/>
  <c r="D148" i="28" s="1"/>
  <c r="D141" i="28"/>
  <c r="D142" i="28" s="1"/>
  <c r="D134" i="28"/>
  <c r="D135" i="28" s="1"/>
  <c r="D126" i="28"/>
  <c r="D127" i="28" s="1"/>
  <c r="D113" i="28"/>
  <c r="D114" i="28" s="1"/>
  <c r="D106" i="28"/>
  <c r="D107" i="28" s="1"/>
  <c r="D96" i="28"/>
  <c r="D97" i="28" s="1"/>
  <c r="D88" i="28"/>
  <c r="D89" i="28" s="1"/>
  <c r="D80" i="28"/>
  <c r="D81" i="28" s="1"/>
  <c r="D74" i="28"/>
  <c r="D75" i="28" s="1"/>
  <c r="D68" i="28"/>
  <c r="D69" i="28" s="1"/>
  <c r="D56" i="28"/>
  <c r="D29" i="28"/>
  <c r="D30" i="28" s="1"/>
  <c r="D15" i="28"/>
  <c r="L20" i="25" l="1"/>
  <c r="M20" i="25"/>
  <c r="E20" i="25"/>
  <c r="G10" i="4"/>
  <c r="D11" i="4"/>
  <c r="I678" i="21"/>
  <c r="J678" i="21" s="1"/>
  <c r="I677" i="21"/>
  <c r="J677" i="21" s="1"/>
  <c r="I676" i="21"/>
  <c r="J676" i="21" s="1"/>
  <c r="I675" i="21"/>
  <c r="J675" i="21" s="1"/>
  <c r="I674" i="21"/>
  <c r="J674" i="21" s="1"/>
  <c r="I673" i="21"/>
  <c r="J673" i="21" s="1"/>
  <c r="J672" i="21"/>
  <c r="I672" i="21"/>
  <c r="I671" i="21"/>
  <c r="J671" i="21" s="1"/>
  <c r="I670" i="21"/>
  <c r="J670" i="21" s="1"/>
  <c r="I669" i="21"/>
  <c r="J669" i="21" s="1"/>
  <c r="I668" i="21"/>
  <c r="J668" i="21" s="1"/>
  <c r="I667" i="21"/>
  <c r="J667" i="21" s="1"/>
  <c r="J666" i="21"/>
  <c r="I666" i="21"/>
  <c r="I665" i="21"/>
  <c r="J665" i="21" s="1"/>
  <c r="J664" i="21"/>
  <c r="I664" i="21"/>
  <c r="I663" i="21"/>
  <c r="J663" i="21" s="1"/>
  <c r="I662" i="21"/>
  <c r="J662" i="21" s="1"/>
  <c r="I661" i="21"/>
  <c r="J661" i="21" s="1"/>
  <c r="J660" i="21"/>
  <c r="I660" i="21"/>
  <c r="I659" i="21"/>
  <c r="J659" i="21" s="1"/>
  <c r="I658" i="21"/>
  <c r="J658" i="21" s="1"/>
  <c r="I657" i="21"/>
  <c r="J657" i="21" s="1"/>
  <c r="I656" i="21"/>
  <c r="J656" i="21" s="1"/>
  <c r="I655" i="21"/>
  <c r="J655" i="21" s="1"/>
  <c r="I654" i="21"/>
  <c r="J654" i="21" s="1"/>
  <c r="I653" i="21"/>
  <c r="J653" i="21" s="1"/>
  <c r="I652" i="21"/>
  <c r="J652" i="21" s="1"/>
  <c r="I651" i="21"/>
  <c r="J651" i="21" s="1"/>
  <c r="I650" i="21"/>
  <c r="J650" i="21" s="1"/>
  <c r="I649" i="21"/>
  <c r="J649" i="21" s="1"/>
  <c r="J648" i="21"/>
  <c r="I648" i="21"/>
  <c r="I647" i="21"/>
  <c r="J647" i="21" s="1"/>
  <c r="I646" i="21"/>
  <c r="J646" i="21" s="1"/>
  <c r="I645" i="21"/>
  <c r="J645" i="21" s="1"/>
  <c r="I644" i="21"/>
  <c r="J644" i="21" s="1"/>
  <c r="I643" i="21"/>
  <c r="J643" i="21" s="1"/>
  <c r="I642" i="21"/>
  <c r="J642" i="21" s="1"/>
  <c r="I641" i="21"/>
  <c r="J641" i="21" s="1"/>
  <c r="I640" i="21"/>
  <c r="J640" i="21" s="1"/>
  <c r="I639" i="21"/>
  <c r="J639" i="21" s="1"/>
  <c r="I638" i="21"/>
  <c r="J638" i="21" s="1"/>
  <c r="I637" i="21"/>
  <c r="J637" i="21" s="1"/>
  <c r="I636" i="21"/>
  <c r="J636" i="21" s="1"/>
  <c r="I635" i="21"/>
  <c r="J635" i="21" s="1"/>
  <c r="I634" i="21"/>
  <c r="J634" i="21" s="1"/>
  <c r="I633" i="21"/>
  <c r="J633" i="21" s="1"/>
  <c r="I632" i="21"/>
  <c r="J632" i="21" s="1"/>
  <c r="I631" i="21"/>
  <c r="J631" i="21" s="1"/>
  <c r="I630" i="21"/>
  <c r="J630" i="21" s="1"/>
  <c r="I629" i="21"/>
  <c r="J629" i="21" s="1"/>
  <c r="I628" i="21"/>
  <c r="J628" i="21" s="1"/>
  <c r="I627" i="21"/>
  <c r="J627" i="21" s="1"/>
  <c r="I626" i="21"/>
  <c r="J626" i="21" s="1"/>
  <c r="I625" i="21"/>
  <c r="J625" i="21" s="1"/>
  <c r="I624" i="21"/>
  <c r="J624" i="21" s="1"/>
  <c r="I623" i="21"/>
  <c r="J623" i="21" s="1"/>
  <c r="I622" i="21"/>
  <c r="J622" i="21" s="1"/>
  <c r="I621" i="21"/>
  <c r="J621" i="21" s="1"/>
  <c r="I620" i="21"/>
  <c r="J620" i="21" s="1"/>
  <c r="I619" i="21"/>
  <c r="J619" i="21" s="1"/>
  <c r="I618" i="21"/>
  <c r="J618" i="21" s="1"/>
  <c r="I617" i="21"/>
  <c r="J617" i="21" s="1"/>
  <c r="I616" i="21"/>
  <c r="J616" i="21" s="1"/>
  <c r="I615" i="21"/>
  <c r="J615" i="21" s="1"/>
  <c r="I614" i="21"/>
  <c r="J614" i="21" s="1"/>
  <c r="I613" i="21"/>
  <c r="J613" i="21" s="1"/>
  <c r="I612" i="21"/>
  <c r="J612" i="21" s="1"/>
  <c r="I611" i="21"/>
  <c r="J611" i="21" s="1"/>
  <c r="I610" i="21"/>
  <c r="J610" i="21" s="1"/>
  <c r="I609" i="21"/>
  <c r="J609" i="21" s="1"/>
  <c r="I608" i="21"/>
  <c r="J608" i="21" s="1"/>
  <c r="I607" i="21"/>
  <c r="J607" i="21" s="1"/>
  <c r="I606" i="21"/>
  <c r="J606" i="21" s="1"/>
  <c r="I605" i="21"/>
  <c r="J605" i="21" s="1"/>
  <c r="J604" i="21"/>
  <c r="I604" i="21"/>
  <c r="I603" i="21"/>
  <c r="J603" i="21" s="1"/>
  <c r="I602" i="21"/>
  <c r="J602" i="21" s="1"/>
  <c r="I601" i="21"/>
  <c r="J601" i="21" s="1"/>
  <c r="I600" i="21"/>
  <c r="J600" i="21" s="1"/>
  <c r="I599" i="21"/>
  <c r="J599" i="21" s="1"/>
  <c r="I598" i="21"/>
  <c r="J598" i="21" s="1"/>
  <c r="I597" i="21"/>
  <c r="J597" i="21" s="1"/>
  <c r="I596" i="21"/>
  <c r="J596" i="21" s="1"/>
  <c r="I595" i="21"/>
  <c r="J595" i="21" s="1"/>
  <c r="I594" i="21"/>
  <c r="J594" i="21" s="1"/>
  <c r="I593" i="21"/>
  <c r="J593" i="21" s="1"/>
  <c r="J592" i="21"/>
  <c r="I592" i="21"/>
  <c r="I591" i="21"/>
  <c r="J591" i="21" s="1"/>
  <c r="I586" i="21"/>
  <c r="J586" i="21" s="1"/>
  <c r="I585" i="21"/>
  <c r="J585" i="21" s="1"/>
  <c r="J584" i="21"/>
  <c r="I584" i="21"/>
  <c r="I583" i="21"/>
  <c r="J583" i="21" s="1"/>
  <c r="J582" i="21"/>
  <c r="I582" i="21"/>
  <c r="I581" i="21"/>
  <c r="J581" i="21" s="1"/>
  <c r="I580" i="21"/>
  <c r="J580" i="21" s="1"/>
  <c r="I579" i="21"/>
  <c r="J579" i="21" s="1"/>
  <c r="I578" i="21"/>
  <c r="J578" i="21" s="1"/>
  <c r="I577" i="21"/>
  <c r="J577" i="21" s="1"/>
  <c r="J576" i="21"/>
  <c r="I576" i="21"/>
  <c r="I575" i="21"/>
  <c r="J575" i="21" s="1"/>
  <c r="I574" i="21"/>
  <c r="J574" i="21" s="1"/>
  <c r="I573" i="21"/>
  <c r="J573" i="21" s="1"/>
  <c r="J572" i="21"/>
  <c r="I572" i="21"/>
  <c r="I571" i="21"/>
  <c r="J571" i="21" s="1"/>
  <c r="I570" i="21"/>
  <c r="J570" i="21" s="1"/>
  <c r="I569" i="21"/>
  <c r="J569" i="21" s="1"/>
  <c r="J568" i="21"/>
  <c r="I568" i="21"/>
  <c r="I567" i="21"/>
  <c r="J567" i="21" s="1"/>
  <c r="J566" i="21"/>
  <c r="I566" i="21"/>
  <c r="I565" i="21"/>
  <c r="J565" i="21" s="1"/>
  <c r="J564" i="21"/>
  <c r="I564" i="21"/>
  <c r="I563" i="21"/>
  <c r="J563" i="21" s="1"/>
  <c r="I562" i="21"/>
  <c r="J562" i="21" s="1"/>
  <c r="I561" i="21"/>
  <c r="J561" i="21" s="1"/>
  <c r="J560" i="21"/>
  <c r="I560" i="21"/>
  <c r="I559" i="21"/>
  <c r="J559" i="21" s="1"/>
  <c r="I558" i="21"/>
  <c r="J558" i="21" s="1"/>
  <c r="I557" i="21"/>
  <c r="J557" i="21" s="1"/>
  <c r="J556" i="21"/>
  <c r="I556" i="21"/>
  <c r="I555" i="21"/>
  <c r="J555" i="21" s="1"/>
  <c r="I554" i="21"/>
  <c r="J554" i="21" s="1"/>
  <c r="I553" i="21"/>
  <c r="J553" i="21" s="1"/>
  <c r="J552" i="21"/>
  <c r="I552" i="21"/>
  <c r="I551" i="21"/>
  <c r="J551" i="21" s="1"/>
  <c r="J550" i="21"/>
  <c r="I550" i="21"/>
  <c r="I549" i="21"/>
  <c r="J549" i="21" s="1"/>
  <c r="J548" i="21"/>
  <c r="I548" i="21"/>
  <c r="I547" i="21"/>
  <c r="J547" i="21" s="1"/>
  <c r="I546" i="21"/>
  <c r="J546" i="21" s="1"/>
  <c r="I545" i="21"/>
  <c r="J545" i="21" s="1"/>
  <c r="J544" i="21"/>
  <c r="I544" i="21"/>
  <c r="I543" i="21"/>
  <c r="J543" i="21" s="1"/>
  <c r="I542" i="21"/>
  <c r="J542" i="21" s="1"/>
  <c r="I541" i="21"/>
  <c r="J541" i="21" s="1"/>
  <c r="J540" i="21"/>
  <c r="I540" i="21"/>
  <c r="I539" i="21"/>
  <c r="J539" i="21" s="1"/>
  <c r="I538" i="21"/>
  <c r="J538" i="21" s="1"/>
  <c r="I537" i="21"/>
  <c r="J537" i="21" s="1"/>
  <c r="I536" i="21"/>
  <c r="J536" i="21" s="1"/>
  <c r="I535" i="21"/>
  <c r="J535" i="21" s="1"/>
  <c r="J534" i="21"/>
  <c r="I534" i="21"/>
  <c r="I533" i="21"/>
  <c r="J533" i="21" s="1"/>
  <c r="J532" i="21"/>
  <c r="I532" i="21"/>
  <c r="I531" i="21"/>
  <c r="J531" i="21" s="1"/>
  <c r="I530" i="21"/>
  <c r="J530" i="21" s="1"/>
  <c r="I529" i="21"/>
  <c r="J529" i="21" s="1"/>
  <c r="J528" i="21"/>
  <c r="I528" i="21"/>
  <c r="I527" i="21"/>
  <c r="J527" i="21" s="1"/>
  <c r="I526" i="21"/>
  <c r="J526" i="21" s="1"/>
  <c r="I525" i="21"/>
  <c r="J525" i="21" s="1"/>
  <c r="I524" i="21"/>
  <c r="J524" i="21" s="1"/>
  <c r="I523" i="21"/>
  <c r="J523" i="21" s="1"/>
  <c r="I522" i="21"/>
  <c r="J522" i="21" s="1"/>
  <c r="I521" i="21"/>
  <c r="J521" i="21" s="1"/>
  <c r="I520" i="21"/>
  <c r="J520" i="21" s="1"/>
  <c r="I519" i="21"/>
  <c r="J519" i="21" s="1"/>
  <c r="I518" i="21"/>
  <c r="J518" i="21" s="1"/>
  <c r="I517" i="21"/>
  <c r="J517" i="21" s="1"/>
  <c r="J516" i="21"/>
  <c r="I516" i="21"/>
  <c r="I515" i="21"/>
  <c r="J515" i="21" s="1"/>
  <c r="I514" i="21"/>
  <c r="J514" i="21" s="1"/>
  <c r="I513" i="21"/>
  <c r="J513" i="21" s="1"/>
  <c r="I512" i="21"/>
  <c r="J512" i="21" s="1"/>
  <c r="I511" i="21"/>
  <c r="J511" i="21" s="1"/>
  <c r="I510" i="21"/>
  <c r="J510" i="21" s="1"/>
  <c r="I509" i="21"/>
  <c r="J509" i="21" s="1"/>
  <c r="I508" i="21"/>
  <c r="J508" i="21" s="1"/>
  <c r="I507" i="21"/>
  <c r="J507" i="21" s="1"/>
  <c r="I506" i="21"/>
  <c r="J506" i="21" s="1"/>
  <c r="I505" i="21"/>
  <c r="J505" i="21" s="1"/>
  <c r="I504" i="21"/>
  <c r="J504" i="21" s="1"/>
  <c r="I503" i="21"/>
  <c r="J503" i="21" s="1"/>
  <c r="I502" i="21"/>
  <c r="J502" i="21" s="1"/>
  <c r="I501" i="21"/>
  <c r="J501" i="21" s="1"/>
  <c r="I500" i="21"/>
  <c r="J500" i="21" s="1"/>
  <c r="I499" i="21"/>
  <c r="J499" i="21" s="1"/>
  <c r="I498" i="21"/>
  <c r="J498" i="21" s="1"/>
  <c r="I497" i="21"/>
  <c r="J497" i="21" s="1"/>
  <c r="I496" i="21"/>
  <c r="J496" i="21" s="1"/>
  <c r="I495" i="21"/>
  <c r="J495" i="21" s="1"/>
  <c r="I494" i="21"/>
  <c r="J494" i="21" s="1"/>
  <c r="I493" i="21"/>
  <c r="J493" i="21" s="1"/>
  <c r="I492" i="21"/>
  <c r="J492" i="21" s="1"/>
  <c r="I491" i="21"/>
  <c r="J491" i="21" s="1"/>
  <c r="I490" i="21"/>
  <c r="J490" i="21" s="1"/>
  <c r="I489" i="21"/>
  <c r="J489" i="21" s="1"/>
  <c r="I488" i="21"/>
  <c r="J488" i="21" s="1"/>
  <c r="I487" i="21"/>
  <c r="J487" i="21" s="1"/>
  <c r="I486" i="21"/>
  <c r="J486" i="21" s="1"/>
  <c r="I485" i="21"/>
  <c r="J485" i="21" s="1"/>
  <c r="I484" i="21"/>
  <c r="J484" i="21" s="1"/>
  <c r="I483" i="21"/>
  <c r="J483" i="21" s="1"/>
  <c r="I482" i="21"/>
  <c r="J482" i="21" s="1"/>
  <c r="I481" i="21"/>
  <c r="J481" i="21" s="1"/>
  <c r="I480" i="21"/>
  <c r="J480" i="21" s="1"/>
  <c r="I479" i="21"/>
  <c r="J479" i="21" s="1"/>
  <c r="I478" i="21"/>
  <c r="J478" i="21" s="1"/>
  <c r="I477" i="21"/>
  <c r="J477" i="21" s="1"/>
  <c r="I471" i="21"/>
  <c r="J471" i="21" s="1"/>
  <c r="I470" i="21"/>
  <c r="J470" i="21" s="1"/>
  <c r="I469" i="21"/>
  <c r="J469" i="21" s="1"/>
  <c r="I468" i="21"/>
  <c r="J468" i="21" s="1"/>
  <c r="J467" i="21"/>
  <c r="I467" i="21"/>
  <c r="I466" i="21"/>
  <c r="J466" i="21" s="1"/>
  <c r="I465" i="21"/>
  <c r="J465" i="21" s="1"/>
  <c r="I464" i="21"/>
  <c r="J464" i="21" s="1"/>
  <c r="I463" i="21"/>
  <c r="J463" i="21" s="1"/>
  <c r="I462" i="21"/>
  <c r="J462" i="21" s="1"/>
  <c r="I461" i="21"/>
  <c r="J461" i="21" s="1"/>
  <c r="I460" i="21"/>
  <c r="J460" i="21" s="1"/>
  <c r="I459" i="21"/>
  <c r="J459" i="21" s="1"/>
  <c r="I458" i="21"/>
  <c r="J458" i="21" s="1"/>
  <c r="I457" i="21"/>
  <c r="J457" i="21" s="1"/>
  <c r="I456" i="21"/>
  <c r="J456" i="21" s="1"/>
  <c r="J455" i="21"/>
  <c r="I455" i="21"/>
  <c r="I454" i="21"/>
  <c r="J454" i="21" s="1"/>
  <c r="I453" i="21"/>
  <c r="J453" i="21" s="1"/>
  <c r="I452" i="21"/>
  <c r="J452" i="21" s="1"/>
  <c r="J451" i="21"/>
  <c r="I451" i="21"/>
  <c r="I450" i="21"/>
  <c r="J450" i="21" s="1"/>
  <c r="J449" i="21"/>
  <c r="I449" i="21"/>
  <c r="I448" i="21"/>
  <c r="J448" i="21" s="1"/>
  <c r="I447" i="21"/>
  <c r="J447" i="21" s="1"/>
  <c r="I446" i="21"/>
  <c r="J446" i="21" s="1"/>
  <c r="I445" i="21"/>
  <c r="J445" i="21" s="1"/>
  <c r="I444" i="21"/>
  <c r="J444" i="21" s="1"/>
  <c r="I443" i="21"/>
  <c r="J443" i="21" s="1"/>
  <c r="I442" i="21"/>
  <c r="J442" i="21" s="1"/>
  <c r="I441" i="21"/>
  <c r="J441" i="21" s="1"/>
  <c r="I440" i="21"/>
  <c r="J440" i="21" s="1"/>
  <c r="I439" i="21"/>
  <c r="J439" i="21" s="1"/>
  <c r="I438" i="21"/>
  <c r="J438" i="21" s="1"/>
  <c r="I437" i="21"/>
  <c r="J437" i="21" s="1"/>
  <c r="I436" i="21"/>
  <c r="J436" i="21" s="1"/>
  <c r="I435" i="21"/>
  <c r="J435" i="21" s="1"/>
  <c r="I434" i="21"/>
  <c r="J434" i="21" s="1"/>
  <c r="I433" i="21"/>
  <c r="J433" i="21" s="1"/>
  <c r="I432" i="21"/>
  <c r="J432" i="21" s="1"/>
  <c r="J431" i="21"/>
  <c r="I431" i="21"/>
  <c r="I430" i="21"/>
  <c r="J430" i="21" s="1"/>
  <c r="I429" i="21"/>
  <c r="J429" i="21" s="1"/>
  <c r="I428" i="21"/>
  <c r="J428" i="21" s="1"/>
  <c r="I427" i="21"/>
  <c r="J427" i="21" s="1"/>
  <c r="I426" i="21"/>
  <c r="J426" i="21" s="1"/>
  <c r="I425" i="21"/>
  <c r="J425" i="21" s="1"/>
  <c r="I424" i="21"/>
  <c r="J424" i="21" s="1"/>
  <c r="J423" i="21"/>
  <c r="I423" i="21"/>
  <c r="I422" i="21"/>
  <c r="J422" i="21" s="1"/>
  <c r="I421" i="21"/>
  <c r="J421" i="21" s="1"/>
  <c r="I420" i="21"/>
  <c r="J420" i="21" s="1"/>
  <c r="J419" i="21"/>
  <c r="I419" i="21"/>
  <c r="I418" i="21"/>
  <c r="J418" i="21" s="1"/>
  <c r="J417" i="21"/>
  <c r="I417" i="21"/>
  <c r="I416" i="21"/>
  <c r="J416" i="21" s="1"/>
  <c r="I415" i="21"/>
  <c r="J415" i="21" s="1"/>
  <c r="I414" i="21"/>
  <c r="J414" i="21" s="1"/>
  <c r="I413" i="21"/>
  <c r="J413" i="21" s="1"/>
  <c r="I412" i="21"/>
  <c r="J412" i="21" s="1"/>
  <c r="I411" i="21"/>
  <c r="J411" i="21" s="1"/>
  <c r="I410" i="21"/>
  <c r="J410" i="21" s="1"/>
  <c r="I409" i="21"/>
  <c r="J409" i="21" s="1"/>
  <c r="I408" i="21"/>
  <c r="J408" i="21" s="1"/>
  <c r="I407" i="21"/>
  <c r="J407" i="21" s="1"/>
  <c r="I406" i="21"/>
  <c r="J406" i="21" s="1"/>
  <c r="I405" i="21"/>
  <c r="J405" i="21" s="1"/>
  <c r="I404" i="21"/>
  <c r="J404" i="21" s="1"/>
  <c r="I403" i="21"/>
  <c r="J403" i="21" s="1"/>
  <c r="I402" i="21"/>
  <c r="J402" i="21" s="1"/>
  <c r="I401" i="21"/>
  <c r="J401" i="21" s="1"/>
  <c r="I400" i="21"/>
  <c r="J400" i="21" s="1"/>
  <c r="J399" i="21"/>
  <c r="I399" i="21"/>
  <c r="I398" i="21"/>
  <c r="J398" i="21" s="1"/>
  <c r="I397" i="21"/>
  <c r="J397" i="21" s="1"/>
  <c r="I396" i="21"/>
  <c r="J396" i="21" s="1"/>
  <c r="I395" i="21"/>
  <c r="J395" i="21" s="1"/>
  <c r="I394" i="21"/>
  <c r="J394" i="21" s="1"/>
  <c r="I393" i="21"/>
  <c r="J393" i="21" s="1"/>
  <c r="I392" i="21"/>
  <c r="J392" i="21" s="1"/>
  <c r="J391" i="21"/>
  <c r="I391" i="21"/>
  <c r="I390" i="21"/>
  <c r="J390" i="21" s="1"/>
  <c r="I389" i="21"/>
  <c r="J389" i="21" s="1"/>
  <c r="I388" i="21"/>
  <c r="J388" i="21" s="1"/>
  <c r="J387" i="21"/>
  <c r="I387" i="21"/>
  <c r="I386" i="21"/>
  <c r="J386" i="21" s="1"/>
  <c r="J385" i="21"/>
  <c r="I385" i="21"/>
  <c r="I384" i="21"/>
  <c r="J384" i="21" s="1"/>
  <c r="I383" i="21"/>
  <c r="J383" i="21" s="1"/>
  <c r="I382" i="21"/>
  <c r="J382" i="21" s="1"/>
  <c r="I381" i="21"/>
  <c r="J381" i="21" s="1"/>
  <c r="I380" i="21"/>
  <c r="J380" i="21" s="1"/>
  <c r="I379" i="21"/>
  <c r="J379" i="21" s="1"/>
  <c r="I378" i="21"/>
  <c r="J378" i="21" s="1"/>
  <c r="I377" i="21"/>
  <c r="J377" i="21" s="1"/>
  <c r="I376" i="21"/>
  <c r="J376" i="21" s="1"/>
  <c r="I375" i="21"/>
  <c r="J375" i="21" s="1"/>
  <c r="I374" i="21"/>
  <c r="J374" i="21" s="1"/>
  <c r="I373" i="21"/>
  <c r="J373" i="21" s="1"/>
  <c r="I372" i="21"/>
  <c r="J372" i="21" s="1"/>
  <c r="I371" i="21"/>
  <c r="J371" i="21" s="1"/>
  <c r="I370" i="21"/>
  <c r="J370" i="21" s="1"/>
  <c r="I369" i="21"/>
  <c r="J369" i="21" s="1"/>
  <c r="I368" i="21"/>
  <c r="J368" i="21" s="1"/>
  <c r="J367" i="21"/>
  <c r="I367" i="21"/>
  <c r="I366" i="21"/>
  <c r="J366" i="21" s="1"/>
  <c r="I365" i="21"/>
  <c r="J365" i="21" s="1"/>
  <c r="I364" i="21"/>
  <c r="J364" i="21" s="1"/>
  <c r="I363" i="21"/>
  <c r="J363" i="21" s="1"/>
  <c r="I362" i="21"/>
  <c r="J362" i="21" s="1"/>
  <c r="I361" i="21"/>
  <c r="J361" i="21" s="1"/>
  <c r="I360" i="21"/>
  <c r="J360" i="21" s="1"/>
  <c r="I359" i="21"/>
  <c r="J359" i="21" s="1"/>
  <c r="I358" i="21"/>
  <c r="J358" i="21" s="1"/>
  <c r="I357" i="21"/>
  <c r="J357" i="21" s="1"/>
  <c r="I356" i="21"/>
  <c r="J356" i="21" s="1"/>
  <c r="I355" i="21"/>
  <c r="J355" i="21" s="1"/>
  <c r="I354" i="21"/>
  <c r="J354" i="21" s="1"/>
  <c r="I353" i="21"/>
  <c r="J353" i="21" s="1"/>
  <c r="I352" i="21"/>
  <c r="J352" i="21" s="1"/>
  <c r="I351" i="21"/>
  <c r="J351" i="21" s="1"/>
  <c r="I350" i="21"/>
  <c r="J350" i="21" s="1"/>
  <c r="I349" i="21"/>
  <c r="J349" i="21" s="1"/>
  <c r="I348" i="21"/>
  <c r="J348" i="21" s="1"/>
  <c r="I347" i="21"/>
  <c r="J347" i="21" s="1"/>
  <c r="I346" i="21"/>
  <c r="J346" i="21" s="1"/>
  <c r="I345" i="21"/>
  <c r="J345" i="21" s="1"/>
  <c r="I344" i="21"/>
  <c r="J344" i="21" s="1"/>
  <c r="I343" i="21"/>
  <c r="J343" i="21" s="1"/>
  <c r="I342" i="21"/>
  <c r="J342" i="21" s="1"/>
  <c r="I341" i="21"/>
  <c r="J341" i="21" s="1"/>
  <c r="I340" i="21"/>
  <c r="J340" i="21" s="1"/>
  <c r="I339" i="21"/>
  <c r="J339" i="21" s="1"/>
  <c r="I338" i="21"/>
  <c r="J338" i="21" s="1"/>
  <c r="I337" i="21"/>
  <c r="J337" i="21" s="1"/>
  <c r="I336" i="21"/>
  <c r="J336" i="21" s="1"/>
  <c r="I330" i="21"/>
  <c r="J330" i="21" s="1"/>
  <c r="I329" i="21"/>
  <c r="J329" i="21" s="1"/>
  <c r="I328" i="21"/>
  <c r="J328" i="21" s="1"/>
  <c r="I327" i="21"/>
  <c r="J327" i="21" s="1"/>
  <c r="I326" i="21"/>
  <c r="J326" i="21" s="1"/>
  <c r="I325" i="21"/>
  <c r="J325" i="21" s="1"/>
  <c r="I324" i="21"/>
  <c r="J324" i="21" s="1"/>
  <c r="I323" i="21"/>
  <c r="J323" i="21" s="1"/>
  <c r="I322" i="21"/>
  <c r="J322" i="21" s="1"/>
  <c r="I321" i="21"/>
  <c r="J321" i="21" s="1"/>
  <c r="I320" i="21"/>
  <c r="J320" i="21" s="1"/>
  <c r="I319" i="21"/>
  <c r="J319" i="21" s="1"/>
  <c r="J318" i="21"/>
  <c r="I318" i="21"/>
  <c r="I317" i="21"/>
  <c r="J317" i="21" s="1"/>
  <c r="I316" i="21"/>
  <c r="J316" i="21" s="1"/>
  <c r="I315" i="21"/>
  <c r="J315" i="21" s="1"/>
  <c r="J314" i="21"/>
  <c r="I314" i="21"/>
  <c r="I313" i="21"/>
  <c r="J313" i="21" s="1"/>
  <c r="I312" i="21"/>
  <c r="J312" i="21" s="1"/>
  <c r="I311" i="21"/>
  <c r="J311" i="21" s="1"/>
  <c r="J310" i="21"/>
  <c r="I310" i="21"/>
  <c r="I309" i="21"/>
  <c r="J309" i="21" s="1"/>
  <c r="I308" i="21"/>
  <c r="J308" i="21" s="1"/>
  <c r="I307" i="21"/>
  <c r="J307" i="21" s="1"/>
  <c r="J306" i="21"/>
  <c r="I306" i="21"/>
  <c r="I305" i="21"/>
  <c r="J305" i="21" s="1"/>
  <c r="I304" i="21"/>
  <c r="J304" i="21" s="1"/>
  <c r="I303" i="21"/>
  <c r="J303" i="21" s="1"/>
  <c r="I302" i="21"/>
  <c r="J302" i="21" s="1"/>
  <c r="I301" i="21"/>
  <c r="J301" i="21" s="1"/>
  <c r="I300" i="21"/>
  <c r="J300" i="21" s="1"/>
  <c r="I299" i="21"/>
  <c r="J299" i="21" s="1"/>
  <c r="I298" i="21"/>
  <c r="J298" i="21" s="1"/>
  <c r="I297" i="21"/>
  <c r="J297" i="21" s="1"/>
  <c r="I296" i="21"/>
  <c r="J296" i="21" s="1"/>
  <c r="I295" i="21"/>
  <c r="J295" i="21" s="1"/>
  <c r="I294" i="21"/>
  <c r="J294" i="21" s="1"/>
  <c r="I293" i="21"/>
  <c r="J293" i="21" s="1"/>
  <c r="I292" i="21"/>
  <c r="J292" i="21" s="1"/>
  <c r="I291" i="21"/>
  <c r="J291" i="21" s="1"/>
  <c r="I290" i="21"/>
  <c r="J290" i="21" s="1"/>
  <c r="I289" i="21"/>
  <c r="J289" i="21" s="1"/>
  <c r="I288" i="21"/>
  <c r="J288" i="21" s="1"/>
  <c r="I287" i="21"/>
  <c r="J287" i="21" s="1"/>
  <c r="J286" i="21"/>
  <c r="I286" i="21"/>
  <c r="I285" i="21"/>
  <c r="J285" i="21" s="1"/>
  <c r="I284" i="21"/>
  <c r="J284" i="21" s="1"/>
  <c r="I283" i="21"/>
  <c r="J283" i="21" s="1"/>
  <c r="J282" i="21"/>
  <c r="I282" i="21"/>
  <c r="I281" i="21"/>
  <c r="J281" i="21" s="1"/>
  <c r="I280" i="21"/>
  <c r="J280" i="21" s="1"/>
  <c r="I279" i="21"/>
  <c r="J279" i="21" s="1"/>
  <c r="J278" i="21"/>
  <c r="I278" i="21"/>
  <c r="I277" i="21"/>
  <c r="J277" i="21" s="1"/>
  <c r="I276" i="21"/>
  <c r="J276" i="21" s="1"/>
  <c r="I275" i="21"/>
  <c r="J275" i="21" s="1"/>
  <c r="J274" i="21"/>
  <c r="I274" i="21"/>
  <c r="I273" i="21"/>
  <c r="J273" i="21" s="1"/>
  <c r="I272" i="21"/>
  <c r="J272" i="21" s="1"/>
  <c r="I271" i="21"/>
  <c r="J271" i="21" s="1"/>
  <c r="I270" i="21"/>
  <c r="J270" i="21" s="1"/>
  <c r="I269" i="21"/>
  <c r="J269" i="21" s="1"/>
  <c r="I268" i="21"/>
  <c r="J268" i="21" s="1"/>
  <c r="I267" i="21"/>
  <c r="J267" i="21" s="1"/>
  <c r="I266" i="21"/>
  <c r="J266" i="21" s="1"/>
  <c r="I265" i="21"/>
  <c r="J265" i="21" s="1"/>
  <c r="I264" i="21"/>
  <c r="J264" i="21" s="1"/>
  <c r="I263" i="21"/>
  <c r="J263" i="21" s="1"/>
  <c r="I262" i="21"/>
  <c r="J262" i="21" s="1"/>
  <c r="I261" i="21"/>
  <c r="J261" i="21" s="1"/>
  <c r="I260" i="21"/>
  <c r="J260" i="21" s="1"/>
  <c r="I259" i="21"/>
  <c r="J259" i="21" s="1"/>
  <c r="I258" i="21"/>
  <c r="J258" i="21" s="1"/>
  <c r="I257" i="21"/>
  <c r="J257" i="21" s="1"/>
  <c r="I256" i="21"/>
  <c r="J256" i="21" s="1"/>
  <c r="I255" i="21"/>
  <c r="J255" i="21" s="1"/>
  <c r="J254" i="21"/>
  <c r="I254" i="21"/>
  <c r="I253" i="21"/>
  <c r="J253" i="21" s="1"/>
  <c r="I252" i="21"/>
  <c r="J252" i="21" s="1"/>
  <c r="I251" i="21"/>
  <c r="J251" i="21" s="1"/>
  <c r="J250" i="21"/>
  <c r="I250" i="21"/>
  <c r="I249" i="21"/>
  <c r="J249" i="21" s="1"/>
  <c r="I248" i="21"/>
  <c r="J248" i="21" s="1"/>
  <c r="I247" i="21"/>
  <c r="J247" i="21" s="1"/>
  <c r="J246" i="21"/>
  <c r="I246" i="21"/>
  <c r="I245" i="21"/>
  <c r="J245" i="21" s="1"/>
  <c r="I244" i="21"/>
  <c r="J244" i="21" s="1"/>
  <c r="I243" i="21"/>
  <c r="J243" i="21" s="1"/>
  <c r="J242" i="21"/>
  <c r="I242" i="21"/>
  <c r="I241" i="21"/>
  <c r="J241" i="21" s="1"/>
  <c r="I240" i="21"/>
  <c r="J240" i="21" s="1"/>
  <c r="I239" i="21"/>
  <c r="J239" i="21" s="1"/>
  <c r="I238" i="21"/>
  <c r="J238" i="21" s="1"/>
  <c r="I237" i="21"/>
  <c r="J237" i="21" s="1"/>
  <c r="I236" i="21"/>
  <c r="J236" i="21" s="1"/>
  <c r="I235" i="21"/>
  <c r="J235" i="21" s="1"/>
  <c r="I234" i="21"/>
  <c r="J234" i="21" s="1"/>
  <c r="I233" i="21"/>
  <c r="J233" i="21" s="1"/>
  <c r="I232" i="21"/>
  <c r="J232" i="21" s="1"/>
  <c r="I231" i="21"/>
  <c r="J231" i="21" s="1"/>
  <c r="I230" i="21"/>
  <c r="J230" i="21" s="1"/>
  <c r="I229" i="21"/>
  <c r="J229" i="21" s="1"/>
  <c r="I228" i="21"/>
  <c r="J228" i="21" s="1"/>
  <c r="I227" i="21"/>
  <c r="J227" i="21" s="1"/>
  <c r="I226" i="21"/>
  <c r="J226" i="21" s="1"/>
  <c r="I225" i="21"/>
  <c r="J225" i="21" s="1"/>
  <c r="I224" i="21"/>
  <c r="J224" i="21" s="1"/>
  <c r="I223" i="21"/>
  <c r="J223" i="21" s="1"/>
  <c r="J222" i="21"/>
  <c r="I222" i="21"/>
  <c r="I221" i="21"/>
  <c r="J221" i="21" s="1"/>
  <c r="I220" i="21"/>
  <c r="J220" i="21" s="1"/>
  <c r="I219" i="21"/>
  <c r="J219" i="21" s="1"/>
  <c r="J218" i="21"/>
  <c r="I218" i="21"/>
  <c r="I217" i="21"/>
  <c r="J217" i="21" s="1"/>
  <c r="I216" i="21"/>
  <c r="J216" i="21" s="1"/>
  <c r="I215" i="21"/>
  <c r="J215" i="21" s="1"/>
  <c r="I214" i="21"/>
  <c r="J214" i="21" s="1"/>
  <c r="I213" i="21"/>
  <c r="J213" i="21" s="1"/>
  <c r="I212" i="21"/>
  <c r="J212" i="21" s="1"/>
  <c r="I211" i="21"/>
  <c r="J211" i="21" s="1"/>
  <c r="J210" i="21"/>
  <c r="I210" i="21"/>
  <c r="I209" i="21"/>
  <c r="J209" i="21" s="1"/>
  <c r="I208" i="21"/>
  <c r="J208" i="21" s="1"/>
  <c r="I207" i="21"/>
  <c r="J207" i="21" s="1"/>
  <c r="I206" i="21"/>
  <c r="J206" i="21" s="1"/>
  <c r="I205" i="21"/>
  <c r="J205" i="21" s="1"/>
  <c r="I204" i="21"/>
  <c r="J204" i="21" s="1"/>
  <c r="I203" i="21"/>
  <c r="J203" i="21" s="1"/>
  <c r="I202" i="21"/>
  <c r="J202" i="21" s="1"/>
  <c r="I201" i="21"/>
  <c r="J201" i="21" s="1"/>
  <c r="I200" i="21"/>
  <c r="J200" i="21" s="1"/>
  <c r="I199" i="21"/>
  <c r="J199" i="21" s="1"/>
  <c r="I198" i="21"/>
  <c r="J198" i="21" s="1"/>
  <c r="I197" i="21"/>
  <c r="J197" i="21" s="1"/>
  <c r="I196" i="21"/>
  <c r="J196" i="21" s="1"/>
  <c r="I195" i="21"/>
  <c r="J195" i="21" s="1"/>
  <c r="I194" i="21"/>
  <c r="J194" i="21" s="1"/>
  <c r="I193" i="21"/>
  <c r="J193" i="21" s="1"/>
  <c r="I192" i="21"/>
  <c r="J192" i="21" s="1"/>
  <c r="I191" i="21"/>
  <c r="J191" i="21" s="1"/>
  <c r="J190" i="21"/>
  <c r="I190" i="21"/>
  <c r="I189" i="21"/>
  <c r="J189" i="21" s="1"/>
  <c r="I188" i="21"/>
  <c r="J188" i="21" s="1"/>
  <c r="I187" i="21"/>
  <c r="J187" i="21" s="1"/>
  <c r="J186" i="21"/>
  <c r="I186" i="21"/>
  <c r="I185" i="21"/>
  <c r="J185" i="21" s="1"/>
  <c r="I184" i="21"/>
  <c r="J184" i="21" s="1"/>
  <c r="I183" i="21"/>
  <c r="J183" i="21" s="1"/>
  <c r="I182" i="21"/>
  <c r="J182" i="21" s="1"/>
  <c r="I181" i="21"/>
  <c r="J181" i="21" s="1"/>
  <c r="I180" i="21"/>
  <c r="J180" i="21" s="1"/>
  <c r="I179" i="21"/>
  <c r="J179" i="21" s="1"/>
  <c r="J178" i="21"/>
  <c r="I178" i="21"/>
  <c r="I177" i="21"/>
  <c r="J177" i="21" s="1"/>
  <c r="I171" i="21"/>
  <c r="J171" i="21" s="1"/>
  <c r="I170" i="21"/>
  <c r="J170" i="21" s="1"/>
  <c r="I169" i="21"/>
  <c r="J169" i="21" s="1"/>
  <c r="I168" i="21"/>
  <c r="J168" i="21" s="1"/>
  <c r="I167" i="21"/>
  <c r="J167" i="21" s="1"/>
  <c r="I166" i="21"/>
  <c r="J166" i="21" s="1"/>
  <c r="I165" i="21"/>
  <c r="J165" i="21" s="1"/>
  <c r="I164" i="21"/>
  <c r="J164" i="21" s="1"/>
  <c r="I163" i="21"/>
  <c r="J163" i="21" s="1"/>
  <c r="I162" i="21"/>
  <c r="J162" i="21" s="1"/>
  <c r="I161" i="21"/>
  <c r="J161" i="21" s="1"/>
  <c r="I160" i="21"/>
  <c r="J160" i="21" s="1"/>
  <c r="I159" i="21"/>
  <c r="J159" i="21" s="1"/>
  <c r="I158" i="21"/>
  <c r="J158" i="21" s="1"/>
  <c r="I157" i="21"/>
  <c r="J157" i="21" s="1"/>
  <c r="I156" i="21"/>
  <c r="J156" i="21" s="1"/>
  <c r="I155" i="21"/>
  <c r="J155" i="21" s="1"/>
  <c r="I154" i="21"/>
  <c r="J154" i="21" s="1"/>
  <c r="J153" i="21"/>
  <c r="I153" i="21"/>
  <c r="I152" i="21"/>
  <c r="J152" i="21" s="1"/>
  <c r="I151" i="21"/>
  <c r="J151" i="21" s="1"/>
  <c r="I150" i="21"/>
  <c r="J150" i="21" s="1"/>
  <c r="J149" i="21"/>
  <c r="I149" i="21"/>
  <c r="I148" i="21"/>
  <c r="J148" i="21" s="1"/>
  <c r="I147" i="21"/>
  <c r="J147" i="21" s="1"/>
  <c r="I146" i="21"/>
  <c r="J146" i="21" s="1"/>
  <c r="I145" i="21"/>
  <c r="J145" i="21" s="1"/>
  <c r="I144" i="21"/>
  <c r="J144" i="21" s="1"/>
  <c r="I143" i="21"/>
  <c r="J143" i="21" s="1"/>
  <c r="I142" i="21"/>
  <c r="J142" i="21" s="1"/>
  <c r="J141" i="21"/>
  <c r="I141" i="21"/>
  <c r="I140" i="21"/>
  <c r="J140" i="21" s="1"/>
  <c r="I139" i="21"/>
  <c r="J139" i="21" s="1"/>
  <c r="I138" i="21"/>
  <c r="J138" i="21" s="1"/>
  <c r="I137" i="21"/>
  <c r="J137" i="21" s="1"/>
  <c r="I136" i="21"/>
  <c r="J136" i="21" s="1"/>
  <c r="I135" i="21"/>
  <c r="J135" i="21" s="1"/>
  <c r="I134" i="21"/>
  <c r="J134" i="21" s="1"/>
  <c r="I133" i="21"/>
  <c r="J133" i="21" s="1"/>
  <c r="I132" i="21"/>
  <c r="J132" i="21" s="1"/>
  <c r="I131" i="21"/>
  <c r="J131" i="21" s="1"/>
  <c r="I130" i="21"/>
  <c r="J130" i="21" s="1"/>
  <c r="I129" i="21"/>
  <c r="J129" i="21" s="1"/>
  <c r="I128" i="21"/>
  <c r="J128" i="21" s="1"/>
  <c r="I127" i="21"/>
  <c r="J127" i="21" s="1"/>
  <c r="I126" i="21"/>
  <c r="J126" i="21" s="1"/>
  <c r="I125" i="21"/>
  <c r="J125" i="21" s="1"/>
  <c r="I124" i="21"/>
  <c r="J124" i="21" s="1"/>
  <c r="I123" i="21"/>
  <c r="J123" i="21" s="1"/>
  <c r="I122" i="21"/>
  <c r="J122" i="21" s="1"/>
  <c r="J121" i="21"/>
  <c r="I121" i="21"/>
  <c r="I120" i="21"/>
  <c r="J120" i="21" s="1"/>
  <c r="I119" i="21"/>
  <c r="J119" i="21" s="1"/>
  <c r="I118" i="21"/>
  <c r="J118" i="21" s="1"/>
  <c r="J117" i="21"/>
  <c r="I117" i="21"/>
  <c r="I116" i="21"/>
  <c r="J116" i="21" s="1"/>
  <c r="I115" i="21"/>
  <c r="J115" i="21" s="1"/>
  <c r="I114" i="21"/>
  <c r="J114" i="21" s="1"/>
  <c r="I113" i="21"/>
  <c r="J113" i="21" s="1"/>
  <c r="I112" i="21"/>
  <c r="J112" i="21" s="1"/>
  <c r="I111" i="21"/>
  <c r="J111" i="21" s="1"/>
  <c r="I110" i="21"/>
  <c r="J110" i="21" s="1"/>
  <c r="J109" i="21"/>
  <c r="I109" i="21"/>
  <c r="I108" i="2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J92" i="21" s="1"/>
  <c r="I91" i="21"/>
  <c r="J91" i="21" s="1"/>
  <c r="I90" i="21"/>
  <c r="J90" i="21" s="1"/>
  <c r="J89" i="21"/>
  <c r="I89" i="21"/>
  <c r="I88" i="21"/>
  <c r="J88" i="21" s="1"/>
  <c r="I87" i="21"/>
  <c r="J87" i="21" s="1"/>
  <c r="I86" i="21"/>
  <c r="J86" i="21" s="1"/>
  <c r="J85" i="21"/>
  <c r="I85" i="21"/>
  <c r="I84" i="21"/>
  <c r="J84" i="21" s="1"/>
  <c r="I83" i="21"/>
  <c r="J83" i="21" s="1"/>
  <c r="I82" i="21"/>
  <c r="J82" i="21" s="1"/>
  <c r="J81" i="21"/>
  <c r="I81" i="21"/>
  <c r="I80" i="21"/>
  <c r="J80" i="21" s="1"/>
  <c r="I79" i="21"/>
  <c r="J79" i="21" s="1"/>
  <c r="I78" i="21"/>
  <c r="J78" i="21" s="1"/>
  <c r="J77" i="21"/>
  <c r="I77" i="2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J66" i="21"/>
  <c r="I66" i="21"/>
  <c r="J65" i="21"/>
  <c r="I65" i="21"/>
  <c r="I64" i="21"/>
  <c r="J64" i="21" s="1"/>
  <c r="I63" i="21"/>
  <c r="J63" i="21" s="1"/>
  <c r="I62" i="21"/>
  <c r="J62" i="21" s="1"/>
  <c r="I61" i="21"/>
  <c r="J61" i="21" s="1"/>
  <c r="I60" i="21"/>
  <c r="J60" i="21" s="1"/>
  <c r="J59" i="21"/>
  <c r="I59" i="21"/>
  <c r="I58" i="21"/>
  <c r="J58" i="21" s="1"/>
  <c r="I57" i="21"/>
  <c r="J57" i="21" s="1"/>
  <c r="J56" i="21"/>
  <c r="I56" i="21"/>
  <c r="J55" i="21"/>
  <c r="I55" i="21"/>
  <c r="I54" i="21"/>
  <c r="J54" i="21" s="1"/>
  <c r="J53" i="21"/>
  <c r="I53" i="21"/>
  <c r="I52" i="21"/>
  <c r="J52" i="21" s="1"/>
  <c r="I51" i="21"/>
  <c r="J51" i="21" s="1"/>
  <c r="I50" i="21"/>
  <c r="J50" i="21" s="1"/>
  <c r="I49" i="21"/>
  <c r="J49" i="21" s="1"/>
  <c r="I48" i="21"/>
  <c r="J48" i="21" s="1"/>
  <c r="J47" i="21"/>
  <c r="I47" i="21"/>
  <c r="I46" i="21"/>
  <c r="J46" i="21" s="1"/>
  <c r="J45" i="21"/>
  <c r="I45" i="21"/>
  <c r="J44" i="21"/>
  <c r="I44" i="21"/>
  <c r="I43" i="21"/>
  <c r="J43" i="21" s="1"/>
  <c r="I42" i="21"/>
  <c r="J42" i="21" s="1"/>
  <c r="J41" i="21"/>
  <c r="I41" i="21"/>
  <c r="I40" i="21"/>
  <c r="J40" i="21" s="1"/>
  <c r="I39" i="21"/>
  <c r="J39" i="21" s="1"/>
  <c r="I38" i="21"/>
  <c r="J38" i="21" s="1"/>
  <c r="I37" i="21"/>
  <c r="J37" i="21" s="1"/>
  <c r="J36" i="21"/>
  <c r="I36" i="21"/>
  <c r="I35" i="21"/>
  <c r="J35" i="21" s="1"/>
  <c r="I34" i="21"/>
  <c r="J34" i="21" s="1"/>
  <c r="J33" i="21"/>
  <c r="I33" i="21"/>
  <c r="J32" i="21"/>
  <c r="I32" i="21"/>
  <c r="I31" i="21"/>
  <c r="J31" i="21" s="1"/>
  <c r="I30" i="21"/>
  <c r="J30" i="21" s="1"/>
  <c r="I29" i="21"/>
  <c r="J29" i="21" s="1"/>
  <c r="I28" i="21"/>
  <c r="J28" i="21" s="1"/>
  <c r="J27" i="21"/>
  <c r="I27" i="21"/>
  <c r="I26" i="21"/>
  <c r="J26" i="21" s="1"/>
  <c r="I25" i="21"/>
  <c r="J25" i="21" s="1"/>
  <c r="J24" i="21"/>
  <c r="I24" i="21"/>
  <c r="J23" i="21"/>
  <c r="I23" i="21"/>
  <c r="I22" i="21"/>
  <c r="J22" i="21" s="1"/>
  <c r="I21" i="21"/>
  <c r="J21" i="21" s="1"/>
  <c r="I20" i="21"/>
  <c r="J20" i="21" s="1"/>
  <c r="I19" i="21"/>
  <c r="J19" i="21" s="1"/>
  <c r="I18" i="21"/>
  <c r="J18" i="21" s="1"/>
  <c r="I17" i="21"/>
  <c r="J17" i="21" s="1"/>
  <c r="I16" i="21"/>
  <c r="J16" i="21" s="1"/>
  <c r="J15" i="21"/>
  <c r="I15" i="21"/>
  <c r="I14" i="21"/>
  <c r="J14" i="21" s="1"/>
  <c r="J13" i="21"/>
  <c r="I13" i="21"/>
  <c r="I12" i="21"/>
  <c r="J12" i="21" s="1"/>
  <c r="I11" i="21"/>
  <c r="J11" i="21" s="1"/>
  <c r="I10" i="21"/>
  <c r="J10" i="21" s="1"/>
  <c r="J9" i="21"/>
  <c r="I9" i="21"/>
  <c r="I8" i="21"/>
  <c r="J8" i="21" s="1"/>
  <c r="T235" i="20"/>
  <c r="O235" i="20"/>
  <c r="N235" i="20"/>
  <c r="S235" i="20" s="1"/>
  <c r="M235" i="20"/>
  <c r="R235" i="20" s="1"/>
  <c r="L235" i="20"/>
  <c r="Q235" i="20" s="1"/>
  <c r="R234" i="20"/>
  <c r="O234" i="20"/>
  <c r="T234" i="20" s="1"/>
  <c r="N234" i="20"/>
  <c r="S234" i="20" s="1"/>
  <c r="M234" i="20"/>
  <c r="L234" i="20"/>
  <c r="Q234" i="20" s="1"/>
  <c r="T233" i="20"/>
  <c r="R233" i="20"/>
  <c r="O233" i="20"/>
  <c r="N233" i="20"/>
  <c r="S233" i="20" s="1"/>
  <c r="M233" i="20"/>
  <c r="L233" i="20"/>
  <c r="Q233" i="20" s="1"/>
  <c r="O232" i="20"/>
  <c r="T232" i="20" s="1"/>
  <c r="N232" i="20"/>
  <c r="S232" i="20" s="1"/>
  <c r="M232" i="20"/>
  <c r="R232" i="20" s="1"/>
  <c r="L232" i="20"/>
  <c r="Q232" i="20" s="1"/>
  <c r="T231" i="20"/>
  <c r="O231" i="20"/>
  <c r="N231" i="20"/>
  <c r="S231" i="20" s="1"/>
  <c r="M231" i="20"/>
  <c r="R231" i="20" s="1"/>
  <c r="L231" i="20"/>
  <c r="Q231" i="20" s="1"/>
  <c r="R230" i="20"/>
  <c r="O230" i="20"/>
  <c r="T230" i="20" s="1"/>
  <c r="N230" i="20"/>
  <c r="S230" i="20" s="1"/>
  <c r="M230" i="20"/>
  <c r="L230" i="20"/>
  <c r="Q230" i="20" s="1"/>
  <c r="T229" i="20"/>
  <c r="R229" i="20"/>
  <c r="O229" i="20"/>
  <c r="N229" i="20"/>
  <c r="S229" i="20" s="1"/>
  <c r="M229" i="20"/>
  <c r="L229" i="20"/>
  <c r="Q229" i="20" s="1"/>
  <c r="O228" i="20"/>
  <c r="T228" i="20" s="1"/>
  <c r="N228" i="20"/>
  <c r="S228" i="20" s="1"/>
  <c r="M228" i="20"/>
  <c r="R228" i="20" s="1"/>
  <c r="L228" i="20"/>
  <c r="Q228" i="20" s="1"/>
  <c r="T227" i="20"/>
  <c r="O227" i="20"/>
  <c r="N227" i="20"/>
  <c r="S227" i="20" s="1"/>
  <c r="M227" i="20"/>
  <c r="R227" i="20" s="1"/>
  <c r="L227" i="20"/>
  <c r="Q227" i="20" s="1"/>
  <c r="R226" i="20"/>
  <c r="O226" i="20"/>
  <c r="T226" i="20" s="1"/>
  <c r="N226" i="20"/>
  <c r="S226" i="20" s="1"/>
  <c r="M226" i="20"/>
  <c r="L226" i="20"/>
  <c r="Q226" i="20" s="1"/>
  <c r="T225" i="20"/>
  <c r="R225" i="20"/>
  <c r="O225" i="20"/>
  <c r="N225" i="20"/>
  <c r="S225" i="20" s="1"/>
  <c r="M225" i="20"/>
  <c r="L225" i="20"/>
  <c r="Q225" i="20" s="1"/>
  <c r="O224" i="20"/>
  <c r="T224" i="20" s="1"/>
  <c r="N224" i="20"/>
  <c r="S224" i="20" s="1"/>
  <c r="M224" i="20"/>
  <c r="R224" i="20" s="1"/>
  <c r="L224" i="20"/>
  <c r="Q224" i="20" s="1"/>
  <c r="T223" i="20"/>
  <c r="O223" i="20"/>
  <c r="N223" i="20"/>
  <c r="S223" i="20" s="1"/>
  <c r="M223" i="20"/>
  <c r="R223" i="20" s="1"/>
  <c r="L223" i="20"/>
  <c r="Q223" i="20" s="1"/>
  <c r="R222" i="20"/>
  <c r="O222" i="20"/>
  <c r="T222" i="20" s="1"/>
  <c r="N222" i="20"/>
  <c r="S222" i="20" s="1"/>
  <c r="M222" i="20"/>
  <c r="L222" i="20"/>
  <c r="Q222" i="20" s="1"/>
  <c r="T221" i="20"/>
  <c r="R221" i="20"/>
  <c r="O221" i="20"/>
  <c r="N221" i="20"/>
  <c r="S221" i="20" s="1"/>
  <c r="M221" i="20"/>
  <c r="L221" i="20"/>
  <c r="Q221" i="20" s="1"/>
  <c r="O220" i="20"/>
  <c r="T220" i="20" s="1"/>
  <c r="N220" i="20"/>
  <c r="S220" i="20" s="1"/>
  <c r="M220" i="20"/>
  <c r="R220" i="20" s="1"/>
  <c r="L220" i="20"/>
  <c r="Q220" i="20" s="1"/>
  <c r="T219" i="20"/>
  <c r="O219" i="20"/>
  <c r="N219" i="20"/>
  <c r="S219" i="20" s="1"/>
  <c r="M219" i="20"/>
  <c r="R219" i="20" s="1"/>
  <c r="L219" i="20"/>
  <c r="Q219" i="20" s="1"/>
  <c r="R218" i="20"/>
  <c r="O218" i="20"/>
  <c r="T218" i="20" s="1"/>
  <c r="N218" i="20"/>
  <c r="S218" i="20" s="1"/>
  <c r="M218" i="20"/>
  <c r="L218" i="20"/>
  <c r="Q218" i="20" s="1"/>
  <c r="T217" i="20"/>
  <c r="R217" i="20"/>
  <c r="O217" i="20"/>
  <c r="N217" i="20"/>
  <c r="S217" i="20" s="1"/>
  <c r="M217" i="20"/>
  <c r="L217" i="20"/>
  <c r="Q217" i="20" s="1"/>
  <c r="O216" i="20"/>
  <c r="T216" i="20" s="1"/>
  <c r="N216" i="20"/>
  <c r="S216" i="20" s="1"/>
  <c r="M216" i="20"/>
  <c r="R216" i="20" s="1"/>
  <c r="L216" i="20"/>
  <c r="Q216" i="20" s="1"/>
  <c r="T215" i="20"/>
  <c r="O215" i="20"/>
  <c r="N215" i="20"/>
  <c r="S215" i="20" s="1"/>
  <c r="M215" i="20"/>
  <c r="R215" i="20" s="1"/>
  <c r="L215" i="20"/>
  <c r="Q215" i="20" s="1"/>
  <c r="R214" i="20"/>
  <c r="O214" i="20"/>
  <c r="T214" i="20" s="1"/>
  <c r="N214" i="20"/>
  <c r="S214" i="20" s="1"/>
  <c r="M214" i="20"/>
  <c r="L214" i="20"/>
  <c r="Q214" i="20" s="1"/>
  <c r="T213" i="20"/>
  <c r="R213" i="20"/>
  <c r="O213" i="20"/>
  <c r="N213" i="20"/>
  <c r="S213" i="20" s="1"/>
  <c r="M213" i="20"/>
  <c r="L213" i="20"/>
  <c r="Q213" i="20" s="1"/>
  <c r="O212" i="20"/>
  <c r="T212" i="20" s="1"/>
  <c r="N212" i="20"/>
  <c r="S212" i="20" s="1"/>
  <c r="M212" i="20"/>
  <c r="R212" i="20" s="1"/>
  <c r="L212" i="20"/>
  <c r="Q212" i="20" s="1"/>
  <c r="T211" i="20"/>
  <c r="R211" i="20"/>
  <c r="O211" i="20"/>
  <c r="N211" i="20"/>
  <c r="S211" i="20" s="1"/>
  <c r="M211" i="20"/>
  <c r="L211" i="20"/>
  <c r="Q211" i="20" s="1"/>
  <c r="R210" i="20"/>
  <c r="O210" i="20"/>
  <c r="T210" i="20" s="1"/>
  <c r="N210" i="20"/>
  <c r="S210" i="20" s="1"/>
  <c r="M210" i="20"/>
  <c r="L210" i="20"/>
  <c r="Q210" i="20" s="1"/>
  <c r="O209" i="20"/>
  <c r="T209" i="20" s="1"/>
  <c r="N209" i="20"/>
  <c r="S209" i="20" s="1"/>
  <c r="M209" i="20"/>
  <c r="R209" i="20" s="1"/>
  <c r="L209" i="20"/>
  <c r="Q209" i="20" s="1"/>
  <c r="O208" i="20"/>
  <c r="T208" i="20" s="1"/>
  <c r="N208" i="20"/>
  <c r="S208" i="20" s="1"/>
  <c r="M208" i="20"/>
  <c r="R208" i="20" s="1"/>
  <c r="L208" i="20"/>
  <c r="Q208" i="20" s="1"/>
  <c r="R207" i="20"/>
  <c r="O207" i="20"/>
  <c r="T207" i="20" s="1"/>
  <c r="N207" i="20"/>
  <c r="S207" i="20" s="1"/>
  <c r="M207" i="20"/>
  <c r="L207" i="20"/>
  <c r="Q207" i="20" s="1"/>
  <c r="O206" i="20"/>
  <c r="T206" i="20" s="1"/>
  <c r="N206" i="20"/>
  <c r="S206" i="20" s="1"/>
  <c r="M206" i="20"/>
  <c r="R206" i="20" s="1"/>
  <c r="L206" i="20"/>
  <c r="Q206" i="20" s="1"/>
  <c r="R205" i="20"/>
  <c r="O205" i="20"/>
  <c r="T205" i="20" s="1"/>
  <c r="N205" i="20"/>
  <c r="S205" i="20" s="1"/>
  <c r="M205" i="20"/>
  <c r="L205" i="20"/>
  <c r="Q205" i="20" s="1"/>
  <c r="O204" i="20"/>
  <c r="T204" i="20" s="1"/>
  <c r="N204" i="20"/>
  <c r="S204" i="20" s="1"/>
  <c r="M204" i="20"/>
  <c r="R204" i="20" s="1"/>
  <c r="L204" i="20"/>
  <c r="Q204" i="20" s="1"/>
  <c r="T203" i="20"/>
  <c r="R203" i="20"/>
  <c r="O203" i="20"/>
  <c r="N203" i="20"/>
  <c r="S203" i="20" s="1"/>
  <c r="M203" i="20"/>
  <c r="L203" i="20"/>
  <c r="Q203" i="20" s="1"/>
  <c r="R202" i="20"/>
  <c r="O202" i="20"/>
  <c r="T202" i="20" s="1"/>
  <c r="N202" i="20"/>
  <c r="S202" i="20" s="1"/>
  <c r="M202" i="20"/>
  <c r="L202" i="20"/>
  <c r="Q202" i="20" s="1"/>
  <c r="O201" i="20"/>
  <c r="T201" i="20" s="1"/>
  <c r="N201" i="20"/>
  <c r="S201" i="20" s="1"/>
  <c r="M201" i="20"/>
  <c r="R201" i="20" s="1"/>
  <c r="L201" i="20"/>
  <c r="Q201" i="20" s="1"/>
  <c r="O200" i="20"/>
  <c r="T200" i="20" s="1"/>
  <c r="N200" i="20"/>
  <c r="S200" i="20" s="1"/>
  <c r="M200" i="20"/>
  <c r="R200" i="20" s="1"/>
  <c r="L200" i="20"/>
  <c r="Q200" i="20" s="1"/>
  <c r="R199" i="20"/>
  <c r="O199" i="20"/>
  <c r="T199" i="20" s="1"/>
  <c r="N199" i="20"/>
  <c r="S199" i="20" s="1"/>
  <c r="M199" i="20"/>
  <c r="L199" i="20"/>
  <c r="Q199" i="20" s="1"/>
  <c r="O198" i="20"/>
  <c r="T198" i="20" s="1"/>
  <c r="N198" i="20"/>
  <c r="S198" i="20" s="1"/>
  <c r="M198" i="20"/>
  <c r="R198" i="20" s="1"/>
  <c r="L198" i="20"/>
  <c r="Q198" i="20" s="1"/>
  <c r="R197" i="20"/>
  <c r="O197" i="20"/>
  <c r="T197" i="20" s="1"/>
  <c r="N197" i="20"/>
  <c r="S197" i="20" s="1"/>
  <c r="M197" i="20"/>
  <c r="L197" i="20"/>
  <c r="Q197" i="20" s="1"/>
  <c r="O196" i="20"/>
  <c r="T196" i="20" s="1"/>
  <c r="N196" i="20"/>
  <c r="S196" i="20" s="1"/>
  <c r="M196" i="20"/>
  <c r="R196" i="20" s="1"/>
  <c r="L196" i="20"/>
  <c r="Q196" i="20" s="1"/>
  <c r="T195" i="20"/>
  <c r="O195" i="20"/>
  <c r="N195" i="20"/>
  <c r="S195" i="20" s="1"/>
  <c r="M195" i="20"/>
  <c r="R195" i="20" s="1"/>
  <c r="L195" i="20"/>
  <c r="Q195" i="20" s="1"/>
  <c r="R194" i="20"/>
  <c r="O194" i="20"/>
  <c r="T194" i="20" s="1"/>
  <c r="N194" i="20"/>
  <c r="S194" i="20" s="1"/>
  <c r="M194" i="20"/>
  <c r="L194" i="20"/>
  <c r="Q194" i="20" s="1"/>
  <c r="O193" i="20"/>
  <c r="T193" i="20" s="1"/>
  <c r="N193" i="20"/>
  <c r="S193" i="20" s="1"/>
  <c r="M193" i="20"/>
  <c r="R193" i="20" s="1"/>
  <c r="L193" i="20"/>
  <c r="Q193" i="20" s="1"/>
  <c r="O192" i="20"/>
  <c r="T192" i="20" s="1"/>
  <c r="N192" i="20"/>
  <c r="S192" i="20" s="1"/>
  <c r="M192" i="20"/>
  <c r="R192" i="20" s="1"/>
  <c r="L192" i="20"/>
  <c r="Q192" i="20" s="1"/>
  <c r="R191" i="20"/>
  <c r="O191" i="20"/>
  <c r="T191" i="20" s="1"/>
  <c r="N191" i="20"/>
  <c r="S191" i="20" s="1"/>
  <c r="M191" i="20"/>
  <c r="L191" i="20"/>
  <c r="Q191" i="20" s="1"/>
  <c r="O190" i="20"/>
  <c r="T190" i="20" s="1"/>
  <c r="N190" i="20"/>
  <c r="S190" i="20" s="1"/>
  <c r="M190" i="20"/>
  <c r="R190" i="20" s="1"/>
  <c r="L190" i="20"/>
  <c r="Q190" i="20" s="1"/>
  <c r="R189" i="20"/>
  <c r="O189" i="20"/>
  <c r="T189" i="20" s="1"/>
  <c r="N189" i="20"/>
  <c r="S189" i="20" s="1"/>
  <c r="M189" i="20"/>
  <c r="L189" i="20"/>
  <c r="Q189" i="20" s="1"/>
  <c r="O188" i="20"/>
  <c r="T188" i="20" s="1"/>
  <c r="N188" i="20"/>
  <c r="S188" i="20" s="1"/>
  <c r="M188" i="20"/>
  <c r="R188" i="20" s="1"/>
  <c r="L188" i="20"/>
  <c r="Q188" i="20" s="1"/>
  <c r="T187" i="20"/>
  <c r="R187" i="20"/>
  <c r="O187" i="20"/>
  <c r="N187" i="20"/>
  <c r="S187" i="20" s="1"/>
  <c r="M187" i="20"/>
  <c r="L187" i="20"/>
  <c r="Q187" i="20" s="1"/>
  <c r="R186" i="20"/>
  <c r="O186" i="20"/>
  <c r="T186" i="20" s="1"/>
  <c r="N186" i="20"/>
  <c r="S186" i="20" s="1"/>
  <c r="M186" i="20"/>
  <c r="L186" i="20"/>
  <c r="Q186" i="20" s="1"/>
  <c r="O185" i="20"/>
  <c r="T185" i="20" s="1"/>
  <c r="N185" i="20"/>
  <c r="S185" i="20" s="1"/>
  <c r="M185" i="20"/>
  <c r="R185" i="20" s="1"/>
  <c r="L185" i="20"/>
  <c r="Q185" i="20" s="1"/>
  <c r="O184" i="20"/>
  <c r="T184" i="20" s="1"/>
  <c r="N184" i="20"/>
  <c r="S184" i="20" s="1"/>
  <c r="M184" i="20"/>
  <c r="R184" i="20" s="1"/>
  <c r="L184" i="20"/>
  <c r="Q184" i="20" s="1"/>
  <c r="R183" i="20"/>
  <c r="O183" i="20"/>
  <c r="T183" i="20" s="1"/>
  <c r="N183" i="20"/>
  <c r="S183" i="20" s="1"/>
  <c r="M183" i="20"/>
  <c r="L183" i="20"/>
  <c r="Q183" i="20" s="1"/>
  <c r="O182" i="20"/>
  <c r="T182" i="20" s="1"/>
  <c r="N182" i="20"/>
  <c r="S182" i="20" s="1"/>
  <c r="M182" i="20"/>
  <c r="R182" i="20" s="1"/>
  <c r="L182" i="20"/>
  <c r="Q182" i="20" s="1"/>
  <c r="R181" i="20"/>
  <c r="O181" i="20"/>
  <c r="T181" i="20" s="1"/>
  <c r="N181" i="20"/>
  <c r="S181" i="20" s="1"/>
  <c r="M181" i="20"/>
  <c r="L181" i="20"/>
  <c r="Q181" i="20" s="1"/>
  <c r="O180" i="20"/>
  <c r="T180" i="20" s="1"/>
  <c r="N180" i="20"/>
  <c r="S180" i="20" s="1"/>
  <c r="M180" i="20"/>
  <c r="R180" i="20" s="1"/>
  <c r="L180" i="20"/>
  <c r="Q180" i="20" s="1"/>
  <c r="T179" i="20"/>
  <c r="R179" i="20"/>
  <c r="O179" i="20"/>
  <c r="N179" i="20"/>
  <c r="S179" i="20" s="1"/>
  <c r="M179" i="20"/>
  <c r="L179" i="20"/>
  <c r="Q179" i="20" s="1"/>
  <c r="R178" i="20"/>
  <c r="Q178" i="20"/>
  <c r="O178" i="20"/>
  <c r="T178" i="20" s="1"/>
  <c r="N178" i="20"/>
  <c r="S178" i="20" s="1"/>
  <c r="M178" i="20"/>
  <c r="L178" i="20"/>
  <c r="O177" i="20"/>
  <c r="T177" i="20" s="1"/>
  <c r="N177" i="20"/>
  <c r="S177" i="20" s="1"/>
  <c r="M177" i="20"/>
  <c r="R177" i="20" s="1"/>
  <c r="L177" i="20"/>
  <c r="Q177" i="20" s="1"/>
  <c r="O176" i="20"/>
  <c r="T176" i="20" s="1"/>
  <c r="N176" i="20"/>
  <c r="S176" i="20" s="1"/>
  <c r="M176" i="20"/>
  <c r="R176" i="20" s="1"/>
  <c r="L176" i="20"/>
  <c r="Q176" i="20" s="1"/>
  <c r="O175" i="20"/>
  <c r="T175" i="20" s="1"/>
  <c r="N175" i="20"/>
  <c r="S175" i="20" s="1"/>
  <c r="M175" i="20"/>
  <c r="R175" i="20" s="1"/>
  <c r="L175" i="20"/>
  <c r="Q175" i="20" s="1"/>
  <c r="O174" i="20"/>
  <c r="T174" i="20" s="1"/>
  <c r="N174" i="20"/>
  <c r="S174" i="20" s="1"/>
  <c r="M174" i="20"/>
  <c r="R174" i="20" s="1"/>
  <c r="L174" i="20"/>
  <c r="Q174" i="20" s="1"/>
  <c r="O173" i="20"/>
  <c r="T173" i="20" s="1"/>
  <c r="N173" i="20"/>
  <c r="S173" i="20" s="1"/>
  <c r="M173" i="20"/>
  <c r="R173" i="20" s="1"/>
  <c r="L173" i="20"/>
  <c r="Q173" i="20" s="1"/>
  <c r="R172" i="20"/>
  <c r="O172" i="20"/>
  <c r="T172" i="20" s="1"/>
  <c r="N172" i="20"/>
  <c r="S172" i="20" s="1"/>
  <c r="M172" i="20"/>
  <c r="L172" i="20"/>
  <c r="Q172" i="20" s="1"/>
  <c r="O171" i="20"/>
  <c r="T171" i="20" s="1"/>
  <c r="N171" i="20"/>
  <c r="S171" i="20" s="1"/>
  <c r="M171" i="20"/>
  <c r="R171" i="20" s="1"/>
  <c r="L171" i="20"/>
  <c r="Q171" i="20" s="1"/>
  <c r="O170" i="20"/>
  <c r="T170" i="20" s="1"/>
  <c r="N170" i="20"/>
  <c r="S170" i="20" s="1"/>
  <c r="M170" i="20"/>
  <c r="R170" i="20" s="1"/>
  <c r="L170" i="20"/>
  <c r="Q170" i="20" s="1"/>
  <c r="R169" i="20"/>
  <c r="Q169" i="20"/>
  <c r="O169" i="20"/>
  <c r="T169" i="20" s="1"/>
  <c r="N169" i="20"/>
  <c r="S169" i="20" s="1"/>
  <c r="M169" i="20"/>
  <c r="L169" i="20"/>
  <c r="O168" i="20"/>
  <c r="T168" i="20" s="1"/>
  <c r="N168" i="20"/>
  <c r="S168" i="20" s="1"/>
  <c r="M168" i="20"/>
  <c r="R168" i="20" s="1"/>
  <c r="L168" i="20"/>
  <c r="Q168" i="20" s="1"/>
  <c r="O167" i="20"/>
  <c r="T167" i="20" s="1"/>
  <c r="N167" i="20"/>
  <c r="S167" i="20" s="1"/>
  <c r="M167" i="20"/>
  <c r="R167" i="20" s="1"/>
  <c r="L167" i="20"/>
  <c r="Q167" i="20" s="1"/>
  <c r="O166" i="20"/>
  <c r="T166" i="20" s="1"/>
  <c r="N166" i="20"/>
  <c r="S166" i="20" s="1"/>
  <c r="M166" i="20"/>
  <c r="R166" i="20" s="1"/>
  <c r="L166" i="20"/>
  <c r="Q166" i="20" s="1"/>
  <c r="O165" i="20"/>
  <c r="T165" i="20" s="1"/>
  <c r="N165" i="20"/>
  <c r="S165" i="20" s="1"/>
  <c r="M165" i="20"/>
  <c r="R165" i="20" s="1"/>
  <c r="L165" i="20"/>
  <c r="Q165" i="20" s="1"/>
  <c r="T164" i="20"/>
  <c r="R164" i="20"/>
  <c r="O164" i="20"/>
  <c r="N164" i="20"/>
  <c r="S164" i="20" s="1"/>
  <c r="M164" i="20"/>
  <c r="L164" i="20"/>
  <c r="Q164" i="20" s="1"/>
  <c r="T163" i="20"/>
  <c r="R163" i="20"/>
  <c r="Q163" i="20"/>
  <c r="O163" i="20"/>
  <c r="N163" i="20"/>
  <c r="S163" i="20" s="1"/>
  <c r="M163" i="20"/>
  <c r="L163" i="20"/>
  <c r="Q162" i="20"/>
  <c r="O162" i="20"/>
  <c r="T162" i="20" s="1"/>
  <c r="N162" i="20"/>
  <c r="S162" i="20" s="1"/>
  <c r="M162" i="20"/>
  <c r="R162" i="20" s="1"/>
  <c r="L162" i="20"/>
  <c r="O161" i="20"/>
  <c r="T161" i="20" s="1"/>
  <c r="N161" i="20"/>
  <c r="S161" i="20" s="1"/>
  <c r="M161" i="20"/>
  <c r="R161" i="20" s="1"/>
  <c r="L161" i="20"/>
  <c r="Q161" i="20" s="1"/>
  <c r="O160" i="20"/>
  <c r="T160" i="20" s="1"/>
  <c r="N160" i="20"/>
  <c r="S160" i="20" s="1"/>
  <c r="M160" i="20"/>
  <c r="R160" i="20" s="1"/>
  <c r="L160" i="20"/>
  <c r="Q160" i="20" s="1"/>
  <c r="Q159" i="20"/>
  <c r="O159" i="20"/>
  <c r="T159" i="20" s="1"/>
  <c r="N159" i="20"/>
  <c r="S159" i="20" s="1"/>
  <c r="M159" i="20"/>
  <c r="R159" i="20" s="1"/>
  <c r="L159" i="20"/>
  <c r="O158" i="20"/>
  <c r="T158" i="20" s="1"/>
  <c r="N158" i="20"/>
  <c r="S158" i="20" s="1"/>
  <c r="M158" i="20"/>
  <c r="R158" i="20" s="1"/>
  <c r="L158" i="20"/>
  <c r="Q158" i="20" s="1"/>
  <c r="O157" i="20"/>
  <c r="T157" i="20" s="1"/>
  <c r="N157" i="20"/>
  <c r="S157" i="20" s="1"/>
  <c r="M157" i="20"/>
  <c r="R157" i="20" s="1"/>
  <c r="L157" i="20"/>
  <c r="Q157" i="20" s="1"/>
  <c r="O156" i="20"/>
  <c r="T156" i="20" s="1"/>
  <c r="N156" i="20"/>
  <c r="S156" i="20" s="1"/>
  <c r="M156" i="20"/>
  <c r="R156" i="20" s="1"/>
  <c r="L156" i="20"/>
  <c r="Q156" i="20" s="1"/>
  <c r="T155" i="20"/>
  <c r="O155" i="20"/>
  <c r="N155" i="20"/>
  <c r="S155" i="20" s="1"/>
  <c r="M155" i="20"/>
  <c r="R155" i="20" s="1"/>
  <c r="L155" i="20"/>
  <c r="Q155" i="20" s="1"/>
  <c r="R154" i="20"/>
  <c r="Q154" i="20"/>
  <c r="O154" i="20"/>
  <c r="T154" i="20" s="1"/>
  <c r="N154" i="20"/>
  <c r="S154" i="20" s="1"/>
  <c r="M154" i="20"/>
  <c r="L154" i="20"/>
  <c r="T153" i="20"/>
  <c r="R153" i="20"/>
  <c r="Q153" i="20"/>
  <c r="O153" i="20"/>
  <c r="N153" i="20"/>
  <c r="S153" i="20" s="1"/>
  <c r="M153" i="20"/>
  <c r="L153" i="20"/>
  <c r="O152" i="20"/>
  <c r="T152" i="20" s="1"/>
  <c r="N152" i="20"/>
  <c r="S152" i="20" s="1"/>
  <c r="M152" i="20"/>
  <c r="R152" i="20" s="1"/>
  <c r="L152" i="20"/>
  <c r="Q152" i="20" s="1"/>
  <c r="O151" i="20"/>
  <c r="T151" i="20" s="1"/>
  <c r="N151" i="20"/>
  <c r="S151" i="20" s="1"/>
  <c r="M151" i="20"/>
  <c r="R151" i="20" s="1"/>
  <c r="L151" i="20"/>
  <c r="Q151" i="20" s="1"/>
  <c r="O150" i="20"/>
  <c r="T150" i="20" s="1"/>
  <c r="N150" i="20"/>
  <c r="S150" i="20" s="1"/>
  <c r="M150" i="20"/>
  <c r="R150" i="20" s="1"/>
  <c r="L150" i="20"/>
  <c r="Q150" i="20" s="1"/>
  <c r="O149" i="20"/>
  <c r="T149" i="20" s="1"/>
  <c r="N149" i="20"/>
  <c r="S149" i="20" s="1"/>
  <c r="M149" i="20"/>
  <c r="R149" i="20" s="1"/>
  <c r="L149" i="20"/>
  <c r="Q149" i="20" s="1"/>
  <c r="O148" i="20"/>
  <c r="T148" i="20" s="1"/>
  <c r="N148" i="20"/>
  <c r="S148" i="20" s="1"/>
  <c r="M148" i="20"/>
  <c r="R148" i="20" s="1"/>
  <c r="L148" i="20"/>
  <c r="Q148" i="20" s="1"/>
  <c r="O147" i="20"/>
  <c r="T147" i="20" s="1"/>
  <c r="N147" i="20"/>
  <c r="S147" i="20" s="1"/>
  <c r="M147" i="20"/>
  <c r="R147" i="20" s="1"/>
  <c r="L147" i="20"/>
  <c r="Q147" i="20" s="1"/>
  <c r="Q146" i="20"/>
  <c r="O146" i="20"/>
  <c r="T146" i="20" s="1"/>
  <c r="N146" i="20"/>
  <c r="S146" i="20" s="1"/>
  <c r="M146" i="20"/>
  <c r="R146" i="20" s="1"/>
  <c r="L146" i="20"/>
  <c r="O145" i="20"/>
  <c r="T145" i="20" s="1"/>
  <c r="N145" i="20"/>
  <c r="S145" i="20" s="1"/>
  <c r="M145" i="20"/>
  <c r="R145" i="20" s="1"/>
  <c r="L145" i="20"/>
  <c r="Q145" i="20" s="1"/>
  <c r="O144" i="20"/>
  <c r="T144" i="20" s="1"/>
  <c r="N144" i="20"/>
  <c r="S144" i="20" s="1"/>
  <c r="M144" i="20"/>
  <c r="R144" i="20" s="1"/>
  <c r="L144" i="20"/>
  <c r="Q144" i="20" s="1"/>
  <c r="O143" i="20"/>
  <c r="T143" i="20" s="1"/>
  <c r="N143" i="20"/>
  <c r="S143" i="20" s="1"/>
  <c r="M143" i="20"/>
  <c r="R143" i="20" s="1"/>
  <c r="L143" i="20"/>
  <c r="Q143" i="20" s="1"/>
  <c r="O142" i="20"/>
  <c r="T142" i="20" s="1"/>
  <c r="N142" i="20"/>
  <c r="S142" i="20" s="1"/>
  <c r="M142" i="20"/>
  <c r="R142" i="20" s="1"/>
  <c r="L142" i="20"/>
  <c r="Q142" i="20" s="1"/>
  <c r="Q141" i="20"/>
  <c r="O141" i="20"/>
  <c r="T141" i="20" s="1"/>
  <c r="N141" i="20"/>
  <c r="S141" i="20" s="1"/>
  <c r="M141" i="20"/>
  <c r="R141" i="20" s="1"/>
  <c r="L141" i="20"/>
  <c r="O140" i="20"/>
  <c r="T140" i="20" s="1"/>
  <c r="N140" i="20"/>
  <c r="S140" i="20" s="1"/>
  <c r="M140" i="20"/>
  <c r="R140" i="20" s="1"/>
  <c r="L140" i="20"/>
  <c r="Q140" i="20" s="1"/>
  <c r="O139" i="20"/>
  <c r="T139" i="20" s="1"/>
  <c r="N139" i="20"/>
  <c r="S139" i="20" s="1"/>
  <c r="M139" i="20"/>
  <c r="R139" i="20" s="1"/>
  <c r="L139" i="20"/>
  <c r="Q139" i="20" s="1"/>
  <c r="O138" i="20"/>
  <c r="T138" i="20" s="1"/>
  <c r="N138" i="20"/>
  <c r="S138" i="20" s="1"/>
  <c r="M138" i="20"/>
  <c r="R138" i="20" s="1"/>
  <c r="L138" i="20"/>
  <c r="Q138" i="20" s="1"/>
  <c r="O137" i="20"/>
  <c r="T137" i="20" s="1"/>
  <c r="N137" i="20"/>
  <c r="S137" i="20" s="1"/>
  <c r="M137" i="20"/>
  <c r="R137" i="20" s="1"/>
  <c r="L137" i="20"/>
  <c r="Q137" i="20" s="1"/>
  <c r="O136" i="20"/>
  <c r="T136" i="20" s="1"/>
  <c r="N136" i="20"/>
  <c r="S136" i="20" s="1"/>
  <c r="M136" i="20"/>
  <c r="R136" i="20" s="1"/>
  <c r="L136" i="20"/>
  <c r="Q136" i="20" s="1"/>
  <c r="Q135" i="20"/>
  <c r="O135" i="20"/>
  <c r="T135" i="20" s="1"/>
  <c r="N135" i="20"/>
  <c r="S135" i="20" s="1"/>
  <c r="M135" i="20"/>
  <c r="R135" i="20" s="1"/>
  <c r="L135" i="20"/>
  <c r="O134" i="20"/>
  <c r="T134" i="20" s="1"/>
  <c r="N134" i="20"/>
  <c r="S134" i="20" s="1"/>
  <c r="M134" i="20"/>
  <c r="R134" i="20" s="1"/>
  <c r="L134" i="20"/>
  <c r="Q134" i="20" s="1"/>
  <c r="O133" i="20"/>
  <c r="T133" i="20" s="1"/>
  <c r="N133" i="20"/>
  <c r="S133" i="20" s="1"/>
  <c r="M133" i="20"/>
  <c r="R133" i="20" s="1"/>
  <c r="L133" i="20"/>
  <c r="Q133" i="20" s="1"/>
  <c r="O132" i="20"/>
  <c r="T132" i="20" s="1"/>
  <c r="N132" i="20"/>
  <c r="S132" i="20" s="1"/>
  <c r="M132" i="20"/>
  <c r="R132" i="20" s="1"/>
  <c r="L132" i="20"/>
  <c r="Q132" i="20" s="1"/>
  <c r="O131" i="20"/>
  <c r="T131" i="20" s="1"/>
  <c r="N131" i="20"/>
  <c r="S131" i="20" s="1"/>
  <c r="M131" i="20"/>
  <c r="R131" i="20" s="1"/>
  <c r="L131" i="20"/>
  <c r="Q131" i="20" s="1"/>
  <c r="O130" i="20"/>
  <c r="T130" i="20" s="1"/>
  <c r="N130" i="20"/>
  <c r="S130" i="20" s="1"/>
  <c r="M130" i="20"/>
  <c r="R130" i="20" s="1"/>
  <c r="L130" i="20"/>
  <c r="Q130" i="20" s="1"/>
  <c r="O129" i="20"/>
  <c r="T129" i="20" s="1"/>
  <c r="N129" i="20"/>
  <c r="S129" i="20" s="1"/>
  <c r="M129" i="20"/>
  <c r="R129" i="20" s="1"/>
  <c r="L129" i="20"/>
  <c r="Q129" i="20" s="1"/>
  <c r="Q128" i="20"/>
  <c r="O128" i="20"/>
  <c r="T128" i="20" s="1"/>
  <c r="N128" i="20"/>
  <c r="S128" i="20" s="1"/>
  <c r="M128" i="20"/>
  <c r="R128" i="20" s="1"/>
  <c r="L128" i="20"/>
  <c r="O127" i="20"/>
  <c r="T127" i="20" s="1"/>
  <c r="N127" i="20"/>
  <c r="S127" i="20" s="1"/>
  <c r="M127" i="20"/>
  <c r="R127" i="20" s="1"/>
  <c r="L127" i="20"/>
  <c r="Q127" i="20" s="1"/>
  <c r="O126" i="20"/>
  <c r="T126" i="20" s="1"/>
  <c r="N126" i="20"/>
  <c r="S126" i="20" s="1"/>
  <c r="M126" i="20"/>
  <c r="R126" i="20" s="1"/>
  <c r="L126" i="20"/>
  <c r="Q126" i="20" s="1"/>
  <c r="Q125" i="20"/>
  <c r="O125" i="20"/>
  <c r="T125" i="20" s="1"/>
  <c r="N125" i="20"/>
  <c r="S125" i="20" s="1"/>
  <c r="M125" i="20"/>
  <c r="R125" i="20" s="1"/>
  <c r="L125" i="20"/>
  <c r="O124" i="20"/>
  <c r="T124" i="20" s="1"/>
  <c r="N124" i="20"/>
  <c r="S124" i="20" s="1"/>
  <c r="M124" i="20"/>
  <c r="R124" i="20" s="1"/>
  <c r="L124" i="20"/>
  <c r="Q124" i="20" s="1"/>
  <c r="O123" i="20"/>
  <c r="T123" i="20" s="1"/>
  <c r="N123" i="20"/>
  <c r="S123" i="20" s="1"/>
  <c r="M123" i="20"/>
  <c r="R123" i="20" s="1"/>
  <c r="L123" i="20"/>
  <c r="Q123" i="20" s="1"/>
  <c r="O122" i="20"/>
  <c r="T122" i="20" s="1"/>
  <c r="N122" i="20"/>
  <c r="S122" i="20" s="1"/>
  <c r="M122" i="20"/>
  <c r="R122" i="20" s="1"/>
  <c r="L122" i="20"/>
  <c r="Q122" i="20" s="1"/>
  <c r="O121" i="20"/>
  <c r="T121" i="20" s="1"/>
  <c r="N121" i="20"/>
  <c r="S121" i="20" s="1"/>
  <c r="M121" i="20"/>
  <c r="R121" i="20" s="1"/>
  <c r="L121" i="20"/>
  <c r="Q121" i="20" s="1"/>
  <c r="O120" i="20"/>
  <c r="T120" i="20" s="1"/>
  <c r="N120" i="20"/>
  <c r="S120" i="20" s="1"/>
  <c r="M120" i="20"/>
  <c r="R120" i="20" s="1"/>
  <c r="L120" i="20"/>
  <c r="Q120" i="20" s="1"/>
  <c r="O119" i="20"/>
  <c r="T119" i="20" s="1"/>
  <c r="N119" i="20"/>
  <c r="S119" i="20" s="1"/>
  <c r="M119" i="20"/>
  <c r="R119" i="20" s="1"/>
  <c r="L119" i="20"/>
  <c r="Q119" i="20" s="1"/>
  <c r="O118" i="20"/>
  <c r="T118" i="20" s="1"/>
  <c r="N118" i="20"/>
  <c r="S118" i="20" s="1"/>
  <c r="M118" i="20"/>
  <c r="R118" i="20" s="1"/>
  <c r="L118" i="20"/>
  <c r="Q118" i="20" s="1"/>
  <c r="Q117" i="20"/>
  <c r="O117" i="20"/>
  <c r="T117" i="20" s="1"/>
  <c r="N117" i="20"/>
  <c r="S117" i="20" s="1"/>
  <c r="M117" i="20"/>
  <c r="R117" i="20" s="1"/>
  <c r="L117" i="20"/>
  <c r="Q116" i="20"/>
  <c r="O116" i="20"/>
  <c r="T116" i="20" s="1"/>
  <c r="N116" i="20"/>
  <c r="S116" i="20" s="1"/>
  <c r="M116" i="20"/>
  <c r="R116" i="20" s="1"/>
  <c r="L116" i="20"/>
  <c r="O115" i="20"/>
  <c r="T115" i="20" s="1"/>
  <c r="N115" i="20"/>
  <c r="S115" i="20" s="1"/>
  <c r="M115" i="20"/>
  <c r="R115" i="20" s="1"/>
  <c r="L115" i="20"/>
  <c r="Q115" i="20" s="1"/>
  <c r="O114" i="20"/>
  <c r="T114" i="20" s="1"/>
  <c r="N114" i="20"/>
  <c r="S114" i="20" s="1"/>
  <c r="M114" i="20"/>
  <c r="R114" i="20" s="1"/>
  <c r="L114" i="20"/>
  <c r="Q114" i="20" s="1"/>
  <c r="O113" i="20"/>
  <c r="T113" i="20" s="1"/>
  <c r="N113" i="20"/>
  <c r="S113" i="20" s="1"/>
  <c r="M113" i="20"/>
  <c r="R113" i="20" s="1"/>
  <c r="L113" i="20"/>
  <c r="Q113" i="20" s="1"/>
  <c r="O112" i="20"/>
  <c r="T112" i="20" s="1"/>
  <c r="N112" i="20"/>
  <c r="S112" i="20" s="1"/>
  <c r="M112" i="20"/>
  <c r="R112" i="20" s="1"/>
  <c r="L112" i="20"/>
  <c r="Q112" i="20" s="1"/>
  <c r="O111" i="20"/>
  <c r="T111" i="20" s="1"/>
  <c r="N111" i="20"/>
  <c r="S111" i="20" s="1"/>
  <c r="M111" i="20"/>
  <c r="R111" i="20" s="1"/>
  <c r="L111" i="20"/>
  <c r="Q111" i="20" s="1"/>
  <c r="O110" i="20"/>
  <c r="T110" i="20" s="1"/>
  <c r="N110" i="20"/>
  <c r="S110" i="20" s="1"/>
  <c r="M110" i="20"/>
  <c r="R110" i="20" s="1"/>
  <c r="L110" i="20"/>
  <c r="Q110" i="20" s="1"/>
  <c r="Q109" i="20"/>
  <c r="O109" i="20"/>
  <c r="T109" i="20" s="1"/>
  <c r="N109" i="20"/>
  <c r="S109" i="20" s="1"/>
  <c r="M109" i="20"/>
  <c r="R109" i="20" s="1"/>
  <c r="L109" i="20"/>
  <c r="O108" i="20"/>
  <c r="T108" i="20" s="1"/>
  <c r="N108" i="20"/>
  <c r="S108" i="20" s="1"/>
  <c r="M108" i="20"/>
  <c r="R108" i="20" s="1"/>
  <c r="L108" i="20"/>
  <c r="Q108" i="20" s="1"/>
  <c r="O107" i="20"/>
  <c r="T107" i="20" s="1"/>
  <c r="N107" i="20"/>
  <c r="S107" i="20" s="1"/>
  <c r="M107" i="20"/>
  <c r="R107" i="20" s="1"/>
  <c r="L107" i="20"/>
  <c r="Q107" i="20" s="1"/>
  <c r="O106" i="20"/>
  <c r="T106" i="20" s="1"/>
  <c r="N106" i="20"/>
  <c r="S106" i="20" s="1"/>
  <c r="M106" i="20"/>
  <c r="R106" i="20" s="1"/>
  <c r="L106" i="20"/>
  <c r="Q106" i="20" s="1"/>
  <c r="O105" i="20"/>
  <c r="T105" i="20" s="1"/>
  <c r="N105" i="20"/>
  <c r="S105" i="20" s="1"/>
  <c r="M105" i="20"/>
  <c r="R105" i="20" s="1"/>
  <c r="L105" i="20"/>
  <c r="Q105" i="20" s="1"/>
  <c r="O104" i="20"/>
  <c r="T104" i="20" s="1"/>
  <c r="N104" i="20"/>
  <c r="S104" i="20" s="1"/>
  <c r="M104" i="20"/>
  <c r="R104" i="20" s="1"/>
  <c r="L104" i="20"/>
  <c r="Q104" i="20" s="1"/>
  <c r="Q103" i="20"/>
  <c r="O103" i="20"/>
  <c r="T103" i="20" s="1"/>
  <c r="N103" i="20"/>
  <c r="S103" i="20" s="1"/>
  <c r="M103" i="20"/>
  <c r="R103" i="20" s="1"/>
  <c r="L103" i="20"/>
  <c r="O102" i="20"/>
  <c r="T102" i="20" s="1"/>
  <c r="N102" i="20"/>
  <c r="S102" i="20" s="1"/>
  <c r="M102" i="20"/>
  <c r="R102" i="20" s="1"/>
  <c r="L102" i="20"/>
  <c r="Q102" i="20" s="1"/>
  <c r="O101" i="20"/>
  <c r="T101" i="20" s="1"/>
  <c r="N101" i="20"/>
  <c r="S101" i="20" s="1"/>
  <c r="M101" i="20"/>
  <c r="R101" i="20" s="1"/>
  <c r="L101" i="20"/>
  <c r="Q101" i="20" s="1"/>
  <c r="O100" i="20"/>
  <c r="T100" i="20" s="1"/>
  <c r="N100" i="20"/>
  <c r="S100" i="20" s="1"/>
  <c r="M100" i="20"/>
  <c r="R100" i="20" s="1"/>
  <c r="L100" i="20"/>
  <c r="Q100" i="20" s="1"/>
  <c r="O99" i="20"/>
  <c r="T99" i="20" s="1"/>
  <c r="N99" i="20"/>
  <c r="S99" i="20" s="1"/>
  <c r="M99" i="20"/>
  <c r="R99" i="20" s="1"/>
  <c r="L99" i="20"/>
  <c r="Q99" i="20" s="1"/>
  <c r="O98" i="20"/>
  <c r="T98" i="20" s="1"/>
  <c r="N98" i="20"/>
  <c r="S98" i="20" s="1"/>
  <c r="M98" i="20"/>
  <c r="R98" i="20" s="1"/>
  <c r="L98" i="20"/>
  <c r="Q98" i="20" s="1"/>
  <c r="O97" i="20"/>
  <c r="T97" i="20" s="1"/>
  <c r="N97" i="20"/>
  <c r="S97" i="20" s="1"/>
  <c r="M97" i="20"/>
  <c r="R97" i="20" s="1"/>
  <c r="L97" i="20"/>
  <c r="Q97" i="20" s="1"/>
  <c r="O96" i="20"/>
  <c r="T96" i="20" s="1"/>
  <c r="N96" i="20"/>
  <c r="S96" i="20" s="1"/>
  <c r="M96" i="20"/>
  <c r="R96" i="20" s="1"/>
  <c r="L96" i="20"/>
  <c r="Q96" i="20" s="1"/>
  <c r="O95" i="20"/>
  <c r="T95" i="20" s="1"/>
  <c r="N95" i="20"/>
  <c r="S95" i="20" s="1"/>
  <c r="M95" i="20"/>
  <c r="R95" i="20" s="1"/>
  <c r="L95" i="20"/>
  <c r="Q95" i="20" s="1"/>
  <c r="O94" i="20"/>
  <c r="T94" i="20" s="1"/>
  <c r="N94" i="20"/>
  <c r="S94" i="20" s="1"/>
  <c r="M94" i="20"/>
  <c r="R94" i="20" s="1"/>
  <c r="L94" i="20"/>
  <c r="Q94" i="20" s="1"/>
  <c r="Q93" i="20"/>
  <c r="O93" i="20"/>
  <c r="T93" i="20" s="1"/>
  <c r="N93" i="20"/>
  <c r="S93" i="20" s="1"/>
  <c r="M93" i="20"/>
  <c r="R93" i="20" s="1"/>
  <c r="L93" i="20"/>
  <c r="O92" i="20"/>
  <c r="T92" i="20" s="1"/>
  <c r="N92" i="20"/>
  <c r="S92" i="20" s="1"/>
  <c r="M92" i="20"/>
  <c r="R92" i="20" s="1"/>
  <c r="L92" i="20"/>
  <c r="Q92" i="20" s="1"/>
  <c r="O91" i="20"/>
  <c r="T91" i="20" s="1"/>
  <c r="N91" i="20"/>
  <c r="S91" i="20" s="1"/>
  <c r="M91" i="20"/>
  <c r="R91" i="20" s="1"/>
  <c r="L91" i="20"/>
  <c r="Q91" i="20" s="1"/>
  <c r="O90" i="20"/>
  <c r="T90" i="20" s="1"/>
  <c r="N90" i="20"/>
  <c r="S90" i="20" s="1"/>
  <c r="M90" i="20"/>
  <c r="R90" i="20" s="1"/>
  <c r="L90" i="20"/>
  <c r="Q90" i="20" s="1"/>
  <c r="O89" i="20"/>
  <c r="T89" i="20" s="1"/>
  <c r="N89" i="20"/>
  <c r="S89" i="20" s="1"/>
  <c r="M89" i="20"/>
  <c r="R89" i="20" s="1"/>
  <c r="L89" i="20"/>
  <c r="Q89" i="20" s="1"/>
  <c r="O88" i="20"/>
  <c r="T88" i="20" s="1"/>
  <c r="N88" i="20"/>
  <c r="S88" i="20" s="1"/>
  <c r="M88" i="20"/>
  <c r="R88" i="20" s="1"/>
  <c r="L88" i="20"/>
  <c r="Q88" i="20" s="1"/>
  <c r="O87" i="20"/>
  <c r="T87" i="20" s="1"/>
  <c r="N87" i="20"/>
  <c r="S87" i="20" s="1"/>
  <c r="M87" i="20"/>
  <c r="R87" i="20" s="1"/>
  <c r="L87" i="20"/>
  <c r="Q87" i="20" s="1"/>
  <c r="O86" i="20"/>
  <c r="T86" i="20" s="1"/>
  <c r="N86" i="20"/>
  <c r="S86" i="20" s="1"/>
  <c r="M86" i="20"/>
  <c r="R86" i="20" s="1"/>
  <c r="L86" i="20"/>
  <c r="Q86" i="20" s="1"/>
  <c r="O85" i="20"/>
  <c r="T85" i="20" s="1"/>
  <c r="N85" i="20"/>
  <c r="S85" i="20" s="1"/>
  <c r="M85" i="20"/>
  <c r="R85" i="20" s="1"/>
  <c r="L85" i="20"/>
  <c r="Q85" i="20" s="1"/>
  <c r="S84" i="20"/>
  <c r="O84" i="20"/>
  <c r="T84" i="20" s="1"/>
  <c r="N84" i="20"/>
  <c r="M84" i="20"/>
  <c r="R84" i="20" s="1"/>
  <c r="L84" i="20"/>
  <c r="Q84" i="20" s="1"/>
  <c r="T83" i="20"/>
  <c r="S83" i="20"/>
  <c r="O83" i="20"/>
  <c r="N83" i="20"/>
  <c r="M83" i="20"/>
  <c r="R83" i="20" s="1"/>
  <c r="L83" i="20"/>
  <c r="Q83" i="20" s="1"/>
  <c r="O82" i="20"/>
  <c r="T82" i="20" s="1"/>
  <c r="N82" i="20"/>
  <c r="S82" i="20" s="1"/>
  <c r="M82" i="20"/>
  <c r="R82" i="20" s="1"/>
  <c r="L82" i="20"/>
  <c r="Q82" i="20" s="1"/>
  <c r="T81" i="20"/>
  <c r="O81" i="20"/>
  <c r="N81" i="20"/>
  <c r="S81" i="20" s="1"/>
  <c r="M81" i="20"/>
  <c r="R81" i="20" s="1"/>
  <c r="L81" i="20"/>
  <c r="Q81" i="20" s="1"/>
  <c r="S80" i="20"/>
  <c r="O80" i="20"/>
  <c r="T80" i="20" s="1"/>
  <c r="N80" i="20"/>
  <c r="M80" i="20"/>
  <c r="R80" i="20" s="1"/>
  <c r="L80" i="20"/>
  <c r="Q80" i="20" s="1"/>
  <c r="R79" i="20"/>
  <c r="O79" i="20"/>
  <c r="T79" i="20" s="1"/>
  <c r="N79" i="20"/>
  <c r="S79" i="20" s="1"/>
  <c r="M79" i="20"/>
  <c r="L79" i="20"/>
  <c r="Q79" i="20" s="1"/>
  <c r="T78" i="20"/>
  <c r="O78" i="20"/>
  <c r="N78" i="20"/>
  <c r="S78" i="20" s="1"/>
  <c r="M78" i="20"/>
  <c r="R78" i="20" s="1"/>
  <c r="L78" i="20"/>
  <c r="Q78" i="20" s="1"/>
  <c r="S77" i="20"/>
  <c r="R77" i="20"/>
  <c r="O77" i="20"/>
  <c r="T77" i="20" s="1"/>
  <c r="N77" i="20"/>
  <c r="M77" i="20"/>
  <c r="L77" i="20"/>
  <c r="Q77" i="20" s="1"/>
  <c r="O76" i="20"/>
  <c r="T76" i="20" s="1"/>
  <c r="N76" i="20"/>
  <c r="S76" i="20" s="1"/>
  <c r="M76" i="20"/>
  <c r="R76" i="20" s="1"/>
  <c r="L76" i="20"/>
  <c r="Q76" i="20" s="1"/>
  <c r="T75" i="20"/>
  <c r="O75" i="20"/>
  <c r="N75" i="20"/>
  <c r="S75" i="20" s="1"/>
  <c r="M75" i="20"/>
  <c r="R75" i="20" s="1"/>
  <c r="L75" i="20"/>
  <c r="Q75" i="20" s="1"/>
  <c r="O74" i="20"/>
  <c r="T74" i="20" s="1"/>
  <c r="N74" i="20"/>
  <c r="S74" i="20" s="1"/>
  <c r="M74" i="20"/>
  <c r="R74" i="20" s="1"/>
  <c r="L74" i="20"/>
  <c r="Q74" i="20" s="1"/>
  <c r="T73" i="20"/>
  <c r="S73" i="20"/>
  <c r="O73" i="20"/>
  <c r="N73" i="20"/>
  <c r="M73" i="20"/>
  <c r="R73" i="20" s="1"/>
  <c r="L73" i="20"/>
  <c r="Q73" i="20" s="1"/>
  <c r="S72" i="20"/>
  <c r="R72" i="20"/>
  <c r="O72" i="20"/>
  <c r="T72" i="20" s="1"/>
  <c r="N72" i="20"/>
  <c r="M72" i="20"/>
  <c r="L72" i="20"/>
  <c r="Q72" i="20" s="1"/>
  <c r="R71" i="20"/>
  <c r="O71" i="20"/>
  <c r="T71" i="20" s="1"/>
  <c r="N71" i="20"/>
  <c r="S71" i="20" s="1"/>
  <c r="M71" i="20"/>
  <c r="L71" i="20"/>
  <c r="Q71" i="20" s="1"/>
  <c r="O70" i="20"/>
  <c r="T70" i="20" s="1"/>
  <c r="N70" i="20"/>
  <c r="S70" i="20" s="1"/>
  <c r="M70" i="20"/>
  <c r="R70" i="20" s="1"/>
  <c r="L70" i="20"/>
  <c r="Q70" i="20" s="1"/>
  <c r="S69" i="20"/>
  <c r="O69" i="20"/>
  <c r="T69" i="20" s="1"/>
  <c r="N69" i="20"/>
  <c r="M69" i="20"/>
  <c r="R69" i="20" s="1"/>
  <c r="L69" i="20"/>
  <c r="Q69" i="20" s="1"/>
  <c r="O68" i="20"/>
  <c r="T68" i="20" s="1"/>
  <c r="N68" i="20"/>
  <c r="S68" i="20" s="1"/>
  <c r="M68" i="20"/>
  <c r="R68" i="20" s="1"/>
  <c r="L68" i="20"/>
  <c r="Q68" i="20" s="1"/>
  <c r="T67" i="20"/>
  <c r="S67" i="20"/>
  <c r="O67" i="20"/>
  <c r="N67" i="20"/>
  <c r="M67" i="20"/>
  <c r="R67" i="20" s="1"/>
  <c r="L67" i="20"/>
  <c r="Q67" i="20" s="1"/>
  <c r="O66" i="20"/>
  <c r="T66" i="20" s="1"/>
  <c r="N66" i="20"/>
  <c r="S66" i="20" s="1"/>
  <c r="M66" i="20"/>
  <c r="R66" i="20" s="1"/>
  <c r="L66" i="20"/>
  <c r="Q66" i="20" s="1"/>
  <c r="T65" i="20"/>
  <c r="O65" i="20"/>
  <c r="N65" i="20"/>
  <c r="S65" i="20" s="1"/>
  <c r="M65" i="20"/>
  <c r="R65" i="20" s="1"/>
  <c r="L65" i="20"/>
  <c r="Q65" i="20" s="1"/>
  <c r="S64" i="20"/>
  <c r="O64" i="20"/>
  <c r="T64" i="20" s="1"/>
  <c r="N64" i="20"/>
  <c r="M64" i="20"/>
  <c r="R64" i="20" s="1"/>
  <c r="L64" i="20"/>
  <c r="Q64" i="20" s="1"/>
  <c r="O63" i="20"/>
  <c r="T63" i="20" s="1"/>
  <c r="N63" i="20"/>
  <c r="S63" i="20" s="1"/>
  <c r="M63" i="20"/>
  <c r="R63" i="20" s="1"/>
  <c r="L63" i="20"/>
  <c r="Q63" i="20" s="1"/>
  <c r="T62" i="20"/>
  <c r="S62" i="20"/>
  <c r="O62" i="20"/>
  <c r="N62" i="20"/>
  <c r="M62" i="20"/>
  <c r="R62" i="20" s="1"/>
  <c r="L62" i="20"/>
  <c r="Q62" i="20" s="1"/>
  <c r="O61" i="20"/>
  <c r="T61" i="20" s="1"/>
  <c r="N61" i="20"/>
  <c r="S61" i="20" s="1"/>
  <c r="M61" i="20"/>
  <c r="R61" i="20" s="1"/>
  <c r="L61" i="20"/>
  <c r="Q61" i="20" s="1"/>
  <c r="T60" i="20"/>
  <c r="O60" i="20"/>
  <c r="N60" i="20"/>
  <c r="S60" i="20" s="1"/>
  <c r="M60" i="20"/>
  <c r="R60" i="20" s="1"/>
  <c r="L60" i="20"/>
  <c r="Q60" i="20" s="1"/>
  <c r="T59" i="20"/>
  <c r="O59" i="20"/>
  <c r="N59" i="20"/>
  <c r="S59" i="20" s="1"/>
  <c r="M59" i="20"/>
  <c r="R59" i="20" s="1"/>
  <c r="L59" i="20"/>
  <c r="Q59" i="20" s="1"/>
  <c r="O58" i="20"/>
  <c r="T58" i="20" s="1"/>
  <c r="N58" i="20"/>
  <c r="S58" i="20" s="1"/>
  <c r="M58" i="20"/>
  <c r="R58" i="20" s="1"/>
  <c r="L58" i="20"/>
  <c r="Q58" i="20" s="1"/>
  <c r="T57" i="20"/>
  <c r="S57" i="20"/>
  <c r="O57" i="20"/>
  <c r="N57" i="20"/>
  <c r="M57" i="20"/>
  <c r="R57" i="20" s="1"/>
  <c r="L57" i="20"/>
  <c r="Q57" i="20" s="1"/>
  <c r="T56" i="20"/>
  <c r="S56" i="20"/>
  <c r="R56" i="20"/>
  <c r="O56" i="20"/>
  <c r="N56" i="20"/>
  <c r="M56" i="20"/>
  <c r="L56" i="20"/>
  <c r="Q56" i="20" s="1"/>
  <c r="R55" i="20"/>
  <c r="O55" i="20"/>
  <c r="T55" i="20" s="1"/>
  <c r="N55" i="20"/>
  <c r="S55" i="20" s="1"/>
  <c r="M55" i="20"/>
  <c r="L55" i="20"/>
  <c r="Q55" i="20" s="1"/>
  <c r="T54" i="20"/>
  <c r="S54" i="20"/>
  <c r="O54" i="20"/>
  <c r="N54" i="20"/>
  <c r="M54" i="20"/>
  <c r="R54" i="20" s="1"/>
  <c r="L54" i="20"/>
  <c r="Q54" i="20" s="1"/>
  <c r="O53" i="20"/>
  <c r="T53" i="20" s="1"/>
  <c r="N53" i="20"/>
  <c r="S53" i="20" s="1"/>
  <c r="M53" i="20"/>
  <c r="R53" i="20" s="1"/>
  <c r="L53" i="20"/>
  <c r="Q53" i="20" s="1"/>
  <c r="O52" i="20"/>
  <c r="T52" i="20" s="1"/>
  <c r="N52" i="20"/>
  <c r="S52" i="20" s="1"/>
  <c r="M52" i="20"/>
  <c r="R52" i="20" s="1"/>
  <c r="L52" i="20"/>
  <c r="Q52" i="20" s="1"/>
  <c r="T51" i="20"/>
  <c r="O51" i="20"/>
  <c r="N51" i="20"/>
  <c r="S51" i="20" s="1"/>
  <c r="M51" i="20"/>
  <c r="R51" i="20" s="1"/>
  <c r="L51" i="20"/>
  <c r="Q51" i="20" s="1"/>
  <c r="O50" i="20"/>
  <c r="T50" i="20" s="1"/>
  <c r="N50" i="20"/>
  <c r="S50" i="20" s="1"/>
  <c r="M50" i="20"/>
  <c r="R50" i="20" s="1"/>
  <c r="L50" i="20"/>
  <c r="Q50" i="20" s="1"/>
  <c r="T49" i="20"/>
  <c r="S49" i="20"/>
  <c r="O49" i="20"/>
  <c r="N49" i="20"/>
  <c r="M49" i="20"/>
  <c r="R49" i="20" s="1"/>
  <c r="L49" i="20"/>
  <c r="Q49" i="20" s="1"/>
  <c r="T48" i="20"/>
  <c r="S48" i="20"/>
  <c r="R48" i="20"/>
  <c r="O48" i="20"/>
  <c r="N48" i="20"/>
  <c r="M48" i="20"/>
  <c r="L48" i="20"/>
  <c r="Q48" i="20" s="1"/>
  <c r="R47" i="20"/>
  <c r="O47" i="20"/>
  <c r="T47" i="20" s="1"/>
  <c r="N47" i="20"/>
  <c r="S47" i="20" s="1"/>
  <c r="M47" i="20"/>
  <c r="L47" i="20"/>
  <c r="Q47" i="20" s="1"/>
  <c r="S46" i="20"/>
  <c r="O46" i="20"/>
  <c r="T46" i="20" s="1"/>
  <c r="N46" i="20"/>
  <c r="M46" i="20"/>
  <c r="R46" i="20" s="1"/>
  <c r="L46" i="20"/>
  <c r="Q46" i="20" s="1"/>
  <c r="R45" i="20"/>
  <c r="O45" i="20"/>
  <c r="T45" i="20" s="1"/>
  <c r="N45" i="20"/>
  <c r="S45" i="20" s="1"/>
  <c r="M45" i="20"/>
  <c r="L45" i="20"/>
  <c r="Q45" i="20" s="1"/>
  <c r="O44" i="20"/>
  <c r="T44" i="20" s="1"/>
  <c r="N44" i="20"/>
  <c r="S44" i="20" s="1"/>
  <c r="M44" i="20"/>
  <c r="R44" i="20" s="1"/>
  <c r="L44" i="20"/>
  <c r="Q44" i="20" s="1"/>
  <c r="O43" i="20"/>
  <c r="T43" i="20" s="1"/>
  <c r="N43" i="20"/>
  <c r="S43" i="20" s="1"/>
  <c r="M43" i="20"/>
  <c r="R43" i="20" s="1"/>
  <c r="L43" i="20"/>
  <c r="Q43" i="20" s="1"/>
  <c r="S42" i="20"/>
  <c r="O42" i="20"/>
  <c r="T42" i="20" s="1"/>
  <c r="N42" i="20"/>
  <c r="M42" i="20"/>
  <c r="R42" i="20" s="1"/>
  <c r="L42" i="20"/>
  <c r="Q42" i="20" s="1"/>
  <c r="T41" i="20"/>
  <c r="R41" i="20"/>
  <c r="O41" i="20"/>
  <c r="N41" i="20"/>
  <c r="S41" i="20" s="1"/>
  <c r="M41" i="20"/>
  <c r="L41" i="20"/>
  <c r="Q41" i="20" s="1"/>
  <c r="S40" i="20"/>
  <c r="R40" i="20"/>
  <c r="O40" i="20"/>
  <c r="T40" i="20" s="1"/>
  <c r="N40" i="20"/>
  <c r="M40" i="20"/>
  <c r="L40" i="20"/>
  <c r="Q40" i="20" s="1"/>
  <c r="O39" i="20"/>
  <c r="T39" i="20" s="1"/>
  <c r="N39" i="20"/>
  <c r="S39" i="20" s="1"/>
  <c r="M39" i="20"/>
  <c r="R39" i="20" s="1"/>
  <c r="L39" i="20"/>
  <c r="Q39" i="20" s="1"/>
  <c r="S38" i="20"/>
  <c r="O38" i="20"/>
  <c r="T38" i="20" s="1"/>
  <c r="N38" i="20"/>
  <c r="M38" i="20"/>
  <c r="R38" i="20" s="1"/>
  <c r="L38" i="20"/>
  <c r="Q38" i="20" s="1"/>
  <c r="R37" i="20"/>
  <c r="O37" i="20"/>
  <c r="T37" i="20" s="1"/>
  <c r="N37" i="20"/>
  <c r="S37" i="20" s="1"/>
  <c r="M37" i="20"/>
  <c r="L37" i="20"/>
  <c r="Q37" i="20" s="1"/>
  <c r="O36" i="20"/>
  <c r="T36" i="20" s="1"/>
  <c r="N36" i="20"/>
  <c r="S36" i="20" s="1"/>
  <c r="M36" i="20"/>
  <c r="R36" i="20" s="1"/>
  <c r="L36" i="20"/>
  <c r="Q36" i="20" s="1"/>
  <c r="T35" i="20"/>
  <c r="O35" i="20"/>
  <c r="N35" i="20"/>
  <c r="S35" i="20" s="1"/>
  <c r="M35" i="20"/>
  <c r="R35" i="20" s="1"/>
  <c r="L35" i="20"/>
  <c r="Q35" i="20" s="1"/>
  <c r="S34" i="20"/>
  <c r="O34" i="20"/>
  <c r="T34" i="20" s="1"/>
  <c r="N34" i="20"/>
  <c r="M34" i="20"/>
  <c r="R34" i="20" s="1"/>
  <c r="L34" i="20"/>
  <c r="Q34" i="20" s="1"/>
  <c r="T33" i="20"/>
  <c r="O33" i="20"/>
  <c r="N33" i="20"/>
  <c r="S33" i="20" s="1"/>
  <c r="M33" i="20"/>
  <c r="R33" i="20" s="1"/>
  <c r="L33" i="20"/>
  <c r="Q33" i="20" s="1"/>
  <c r="S32" i="20"/>
  <c r="R32" i="20"/>
  <c r="O32" i="20"/>
  <c r="T32" i="20" s="1"/>
  <c r="N32" i="20"/>
  <c r="M32" i="20"/>
  <c r="L32" i="20"/>
  <c r="Q32" i="20" s="1"/>
  <c r="O31" i="20"/>
  <c r="T31" i="20" s="1"/>
  <c r="N31" i="20"/>
  <c r="S31" i="20" s="1"/>
  <c r="M31" i="20"/>
  <c r="R31" i="20" s="1"/>
  <c r="L31" i="20"/>
  <c r="Q31" i="20" s="1"/>
  <c r="O30" i="20"/>
  <c r="T30" i="20" s="1"/>
  <c r="N30" i="20"/>
  <c r="S30" i="20" s="1"/>
  <c r="M30" i="20"/>
  <c r="R30" i="20" s="1"/>
  <c r="L30" i="20"/>
  <c r="Q30" i="20" s="1"/>
  <c r="R29" i="20"/>
  <c r="O29" i="20"/>
  <c r="T29" i="20" s="1"/>
  <c r="N29" i="20"/>
  <c r="S29" i="20" s="1"/>
  <c r="M29" i="20"/>
  <c r="L29" i="20"/>
  <c r="Q29" i="20" s="1"/>
  <c r="O28" i="20"/>
  <c r="T28" i="20" s="1"/>
  <c r="N28" i="20"/>
  <c r="S28" i="20" s="1"/>
  <c r="M28" i="20"/>
  <c r="R28" i="20" s="1"/>
  <c r="L28" i="20"/>
  <c r="Q28" i="20" s="1"/>
  <c r="O27" i="20"/>
  <c r="T27" i="20" s="1"/>
  <c r="N27" i="20"/>
  <c r="S27" i="20" s="1"/>
  <c r="M27" i="20"/>
  <c r="R27" i="20" s="1"/>
  <c r="L27" i="20"/>
  <c r="Q27" i="20" s="1"/>
  <c r="S26" i="20"/>
  <c r="O26" i="20"/>
  <c r="T26" i="20" s="1"/>
  <c r="N26" i="20"/>
  <c r="M26" i="20"/>
  <c r="R26" i="20" s="1"/>
  <c r="L26" i="20"/>
  <c r="Q26" i="20" s="1"/>
  <c r="T25" i="20"/>
  <c r="R25" i="20"/>
  <c r="O25" i="20"/>
  <c r="N25" i="20"/>
  <c r="S25" i="20" s="1"/>
  <c r="M25" i="20"/>
  <c r="L25" i="20"/>
  <c r="Q25" i="20" s="1"/>
  <c r="S24" i="20"/>
  <c r="R24" i="20"/>
  <c r="O24" i="20"/>
  <c r="T24" i="20" s="1"/>
  <c r="N24" i="20"/>
  <c r="M24" i="20"/>
  <c r="L24" i="20"/>
  <c r="Q24" i="20" s="1"/>
  <c r="O23" i="20"/>
  <c r="T23" i="20" s="1"/>
  <c r="N23" i="20"/>
  <c r="S23" i="20" s="1"/>
  <c r="M23" i="20"/>
  <c r="R23" i="20" s="1"/>
  <c r="L23" i="20"/>
  <c r="Q23" i="20" s="1"/>
  <c r="S22" i="20"/>
  <c r="O22" i="20"/>
  <c r="T22" i="20" s="1"/>
  <c r="N22" i="20"/>
  <c r="M22" i="20"/>
  <c r="R22" i="20" s="1"/>
  <c r="L22" i="20"/>
  <c r="Q22" i="20" s="1"/>
  <c r="R21" i="20"/>
  <c r="O21" i="20"/>
  <c r="T21" i="20" s="1"/>
  <c r="N21" i="20"/>
  <c r="S21" i="20" s="1"/>
  <c r="M21" i="20"/>
  <c r="L21" i="20"/>
  <c r="Q21" i="20" s="1"/>
  <c r="O20" i="20"/>
  <c r="T20" i="20" s="1"/>
  <c r="N20" i="20"/>
  <c r="S20" i="20" s="1"/>
  <c r="M20" i="20"/>
  <c r="R20" i="20" s="1"/>
  <c r="L20" i="20"/>
  <c r="Q20" i="20" s="1"/>
  <c r="T19" i="20"/>
  <c r="O19" i="20"/>
  <c r="N19" i="20"/>
  <c r="S19" i="20" s="1"/>
  <c r="M19" i="20"/>
  <c r="R19" i="20" s="1"/>
  <c r="L19" i="20"/>
  <c r="Q19" i="20" s="1"/>
  <c r="O18" i="20"/>
  <c r="T18" i="20" s="1"/>
  <c r="N18" i="20"/>
  <c r="S18" i="20" s="1"/>
  <c r="M18" i="20"/>
  <c r="R18" i="20" s="1"/>
  <c r="L18" i="20"/>
  <c r="Q18" i="20" s="1"/>
  <c r="T17" i="20"/>
  <c r="O17" i="20"/>
  <c r="N17" i="20"/>
  <c r="S17" i="20" s="1"/>
  <c r="M17" i="20"/>
  <c r="R17" i="20" s="1"/>
  <c r="L17" i="20"/>
  <c r="Q17" i="20" s="1"/>
  <c r="S16" i="20"/>
  <c r="R16" i="20"/>
  <c r="O16" i="20"/>
  <c r="T16" i="20" s="1"/>
  <c r="N16" i="20"/>
  <c r="M16" i="20"/>
  <c r="L16" i="20"/>
  <c r="Q16" i="20" s="1"/>
  <c r="T15" i="20"/>
  <c r="O15" i="20"/>
  <c r="N15" i="20"/>
  <c r="S15" i="20" s="1"/>
  <c r="M15" i="20"/>
  <c r="R15" i="20" s="1"/>
  <c r="L15" i="20"/>
  <c r="Q15" i="20" s="1"/>
  <c r="O14" i="20"/>
  <c r="T14" i="20" s="1"/>
  <c r="N14" i="20"/>
  <c r="S14" i="20" s="1"/>
  <c r="M14" i="20"/>
  <c r="R14" i="20" s="1"/>
  <c r="L14" i="20"/>
  <c r="Q14" i="20" s="1"/>
  <c r="O13" i="20"/>
  <c r="T13" i="20" s="1"/>
  <c r="N13" i="20"/>
  <c r="S13" i="20" s="1"/>
  <c r="M13" i="20"/>
  <c r="R13" i="20" s="1"/>
  <c r="L13" i="20"/>
  <c r="Q13" i="20" s="1"/>
  <c r="O12" i="20"/>
  <c r="T12" i="20" s="1"/>
  <c r="N12" i="20"/>
  <c r="S12" i="20" s="1"/>
  <c r="M12" i="20"/>
  <c r="R12" i="20" s="1"/>
  <c r="L12" i="20"/>
  <c r="Q12" i="20" s="1"/>
  <c r="R11" i="20"/>
  <c r="Q11" i="20"/>
  <c r="O11" i="20"/>
  <c r="T11" i="20" s="1"/>
  <c r="N11" i="20"/>
  <c r="S11" i="20" s="1"/>
  <c r="M11" i="20"/>
  <c r="L11" i="20"/>
  <c r="R10" i="20"/>
  <c r="O10" i="20"/>
  <c r="T10" i="20" s="1"/>
  <c r="N10" i="20"/>
  <c r="S10" i="20" s="1"/>
  <c r="M10" i="20"/>
  <c r="L10" i="20"/>
  <c r="Q10" i="20" s="1"/>
  <c r="O9" i="20"/>
  <c r="T9" i="20" s="1"/>
  <c r="N9" i="20"/>
  <c r="S9" i="20" s="1"/>
  <c r="M9" i="20"/>
  <c r="R9" i="20" s="1"/>
  <c r="L9" i="20"/>
  <c r="Q9" i="20" s="1"/>
  <c r="O8" i="20"/>
  <c r="T8" i="20" s="1"/>
  <c r="N8" i="20"/>
  <c r="S8" i="20" s="1"/>
  <c r="M8" i="20"/>
  <c r="R8" i="20" s="1"/>
  <c r="L8" i="20"/>
  <c r="Q8" i="20" s="1"/>
  <c r="G236" i="15"/>
  <c r="F236" i="15"/>
  <c r="I235" i="15"/>
  <c r="J235" i="15" s="1"/>
  <c r="I234" i="15"/>
  <c r="J234" i="15" s="1"/>
  <c r="I233" i="15"/>
  <c r="J233" i="15" s="1"/>
  <c r="I232" i="15"/>
  <c r="J232" i="15" s="1"/>
  <c r="I231" i="15"/>
  <c r="J231" i="15" s="1"/>
  <c r="I230" i="15"/>
  <c r="J230" i="15" s="1"/>
  <c r="I229" i="15"/>
  <c r="J229" i="15" s="1"/>
  <c r="I228" i="15"/>
  <c r="J228" i="15" s="1"/>
  <c r="I227" i="15"/>
  <c r="J227" i="15" s="1"/>
  <c r="I226" i="15"/>
  <c r="J226" i="15" s="1"/>
  <c r="I225" i="15"/>
  <c r="J225" i="15" s="1"/>
  <c r="I224" i="15"/>
  <c r="J224" i="15" s="1"/>
  <c r="I223" i="15"/>
  <c r="J223" i="15" s="1"/>
  <c r="I222" i="15"/>
  <c r="J222" i="15" s="1"/>
  <c r="I221" i="15"/>
  <c r="J221" i="15" s="1"/>
  <c r="I220" i="15"/>
  <c r="J220" i="15" s="1"/>
  <c r="I219" i="15"/>
  <c r="J219" i="15" s="1"/>
  <c r="I218" i="15"/>
  <c r="J218" i="15" s="1"/>
  <c r="I217" i="15"/>
  <c r="J217" i="15" s="1"/>
  <c r="I216" i="15"/>
  <c r="J216" i="15" s="1"/>
  <c r="I215" i="15"/>
  <c r="J215" i="15" s="1"/>
  <c r="G207" i="15"/>
  <c r="I206" i="15"/>
  <c r="J206" i="15" s="1"/>
  <c r="I205" i="15"/>
  <c r="J205" i="15" s="1"/>
  <c r="I204" i="15"/>
  <c r="J204" i="15" s="1"/>
  <c r="G203" i="15"/>
  <c r="I203" i="15" s="1"/>
  <c r="J203" i="15" s="1"/>
  <c r="F203" i="15"/>
  <c r="F208" i="15" s="1"/>
  <c r="I202" i="15"/>
  <c r="J202" i="15" s="1"/>
  <c r="I201" i="15"/>
  <c r="J201" i="15" s="1"/>
  <c r="I200" i="15"/>
  <c r="J200" i="15" s="1"/>
  <c r="G198" i="15"/>
  <c r="F198" i="15"/>
  <c r="I197" i="15"/>
  <c r="J197" i="15" s="1"/>
  <c r="I196" i="15"/>
  <c r="J196" i="15" s="1"/>
  <c r="G195" i="15"/>
  <c r="F195" i="15"/>
  <c r="I194" i="15"/>
  <c r="J194" i="15" s="1"/>
  <c r="I193" i="15"/>
  <c r="J193" i="15" s="1"/>
  <c r="G192" i="15"/>
  <c r="F192" i="15"/>
  <c r="I191" i="15"/>
  <c r="J191" i="15" s="1"/>
  <c r="G189" i="15"/>
  <c r="F189" i="15"/>
  <c r="I188" i="15"/>
  <c r="J188" i="15" s="1"/>
  <c r="I187" i="15"/>
  <c r="J187" i="15" s="1"/>
  <c r="G186" i="15"/>
  <c r="F186" i="15"/>
  <c r="I185" i="15"/>
  <c r="J185" i="15" s="1"/>
  <c r="I184" i="15"/>
  <c r="J184" i="15" s="1"/>
  <c r="I183" i="15"/>
  <c r="J183" i="15" s="1"/>
  <c r="G182" i="15"/>
  <c r="F182" i="15"/>
  <c r="I181" i="15"/>
  <c r="J181" i="15" s="1"/>
  <c r="I180" i="15"/>
  <c r="J180" i="15" s="1"/>
  <c r="G172" i="15"/>
  <c r="I172" i="15" s="1"/>
  <c r="J172" i="15" s="1"/>
  <c r="I171" i="15"/>
  <c r="J171" i="15" s="1"/>
  <c r="I170" i="15"/>
  <c r="J170" i="15" s="1"/>
  <c r="I169" i="15"/>
  <c r="J169" i="15" s="1"/>
  <c r="G168" i="15"/>
  <c r="I168" i="15" s="1"/>
  <c r="J168" i="15" s="1"/>
  <c r="I167" i="15"/>
  <c r="J167" i="15" s="1"/>
  <c r="I166" i="15"/>
  <c r="J166" i="15" s="1"/>
  <c r="I165" i="15"/>
  <c r="J165" i="15" s="1"/>
  <c r="G163" i="15"/>
  <c r="I163" i="15" s="1"/>
  <c r="J163" i="15" s="1"/>
  <c r="I162" i="15"/>
  <c r="J162" i="15" s="1"/>
  <c r="I161" i="15"/>
  <c r="J161" i="15" s="1"/>
  <c r="G160" i="15"/>
  <c r="I159" i="15"/>
  <c r="J159" i="15" s="1"/>
  <c r="I158" i="15"/>
  <c r="J158" i="15" s="1"/>
  <c r="G157" i="15"/>
  <c r="I157" i="15" s="1"/>
  <c r="J157" i="15" s="1"/>
  <c r="I156" i="15"/>
  <c r="J156" i="15" s="1"/>
  <c r="G154" i="15"/>
  <c r="I154" i="15" s="1"/>
  <c r="J154" i="15" s="1"/>
  <c r="I153" i="15"/>
  <c r="J153" i="15" s="1"/>
  <c r="I152" i="15"/>
  <c r="J152" i="15" s="1"/>
  <c r="G151" i="15"/>
  <c r="I151" i="15" s="1"/>
  <c r="J151" i="15" s="1"/>
  <c r="I150" i="15"/>
  <c r="J150" i="15" s="1"/>
  <c r="I149" i="15"/>
  <c r="J149" i="15" s="1"/>
  <c r="I148" i="15"/>
  <c r="J148" i="15" s="1"/>
  <c r="G147" i="15"/>
  <c r="I147" i="15" s="1"/>
  <c r="J147" i="15" s="1"/>
  <c r="I146" i="15"/>
  <c r="J146" i="15" s="1"/>
  <c r="I145" i="15"/>
  <c r="J145" i="15" s="1"/>
  <c r="G138" i="15"/>
  <c r="I138" i="15" s="1"/>
  <c r="J138" i="15" s="1"/>
  <c r="I137" i="15"/>
  <c r="J137" i="15" s="1"/>
  <c r="I136" i="15"/>
  <c r="J136" i="15" s="1"/>
  <c r="I135" i="15"/>
  <c r="J135" i="15" s="1"/>
  <c r="G134" i="15"/>
  <c r="I134" i="15" s="1"/>
  <c r="J134" i="15" s="1"/>
  <c r="I133" i="15"/>
  <c r="J133" i="15" s="1"/>
  <c r="I132" i="15"/>
  <c r="J132" i="15" s="1"/>
  <c r="I131" i="15"/>
  <c r="J131" i="15" s="1"/>
  <c r="G129" i="15"/>
  <c r="I129" i="15" s="1"/>
  <c r="J129" i="15" s="1"/>
  <c r="I128" i="15"/>
  <c r="J128" i="15" s="1"/>
  <c r="I127" i="15"/>
  <c r="J127" i="15" s="1"/>
  <c r="G126" i="15"/>
  <c r="I125" i="15"/>
  <c r="J125" i="15" s="1"/>
  <c r="I124" i="15"/>
  <c r="J124" i="15" s="1"/>
  <c r="G123" i="15"/>
  <c r="I123" i="15" s="1"/>
  <c r="J123" i="15" s="1"/>
  <c r="I122" i="15"/>
  <c r="J122" i="15" s="1"/>
  <c r="G120" i="15"/>
  <c r="I120" i="15" s="1"/>
  <c r="J120" i="15" s="1"/>
  <c r="I119" i="15"/>
  <c r="J119" i="15" s="1"/>
  <c r="I118" i="15"/>
  <c r="J118" i="15" s="1"/>
  <c r="G117" i="15"/>
  <c r="I117" i="15" s="1"/>
  <c r="J117" i="15" s="1"/>
  <c r="I116" i="15"/>
  <c r="J116" i="15" s="1"/>
  <c r="I115" i="15"/>
  <c r="J115" i="15" s="1"/>
  <c r="I114" i="15"/>
  <c r="J114" i="15" s="1"/>
  <c r="G113" i="15"/>
  <c r="I113" i="15" s="1"/>
  <c r="J113" i="15" s="1"/>
  <c r="I112" i="15"/>
  <c r="J112" i="15" s="1"/>
  <c r="I111" i="15"/>
  <c r="J111" i="15" s="1"/>
  <c r="G104" i="15"/>
  <c r="I104" i="15" s="1"/>
  <c r="J104" i="15" s="1"/>
  <c r="I103" i="15"/>
  <c r="J103" i="15" s="1"/>
  <c r="I102" i="15"/>
  <c r="J102" i="15" s="1"/>
  <c r="I101" i="15"/>
  <c r="J101" i="15" s="1"/>
  <c r="G100" i="15"/>
  <c r="I100" i="15" s="1"/>
  <c r="J100" i="15" s="1"/>
  <c r="I99" i="15"/>
  <c r="J99" i="15" s="1"/>
  <c r="I98" i="15"/>
  <c r="J98" i="15" s="1"/>
  <c r="I97" i="15"/>
  <c r="J97" i="15" s="1"/>
  <c r="G95" i="15"/>
  <c r="I95" i="15" s="1"/>
  <c r="J95" i="15" s="1"/>
  <c r="I94" i="15"/>
  <c r="J94" i="15" s="1"/>
  <c r="I93" i="15"/>
  <c r="J93" i="15" s="1"/>
  <c r="G92" i="15"/>
  <c r="I91" i="15"/>
  <c r="J91" i="15" s="1"/>
  <c r="I90" i="15"/>
  <c r="J90" i="15" s="1"/>
  <c r="G89" i="15"/>
  <c r="I89" i="15" s="1"/>
  <c r="J89" i="15" s="1"/>
  <c r="I88" i="15"/>
  <c r="J88" i="15" s="1"/>
  <c r="G86" i="15"/>
  <c r="I85" i="15"/>
  <c r="J85" i="15" s="1"/>
  <c r="I84" i="15"/>
  <c r="J84" i="15" s="1"/>
  <c r="G83" i="15"/>
  <c r="I83" i="15" s="1"/>
  <c r="J83" i="15" s="1"/>
  <c r="I82" i="15"/>
  <c r="J82" i="15" s="1"/>
  <c r="I81" i="15"/>
  <c r="J81" i="15" s="1"/>
  <c r="I80" i="15"/>
  <c r="J80" i="15" s="1"/>
  <c r="G79" i="15"/>
  <c r="I79" i="15" s="1"/>
  <c r="J79" i="15" s="1"/>
  <c r="I78" i="15"/>
  <c r="J78" i="15" s="1"/>
  <c r="I77" i="15"/>
  <c r="J77" i="15" s="1"/>
  <c r="G70" i="15"/>
  <c r="I70" i="15" s="1"/>
  <c r="J70" i="15" s="1"/>
  <c r="I69" i="15"/>
  <c r="J69" i="15" s="1"/>
  <c r="I68" i="15"/>
  <c r="J68" i="15" s="1"/>
  <c r="I67" i="15"/>
  <c r="J67" i="15" s="1"/>
  <c r="G66" i="15"/>
  <c r="I66" i="15" s="1"/>
  <c r="J66" i="15" s="1"/>
  <c r="I65" i="15"/>
  <c r="J65" i="15" s="1"/>
  <c r="I64" i="15"/>
  <c r="J64" i="15" s="1"/>
  <c r="I63" i="15"/>
  <c r="J63" i="15" s="1"/>
  <c r="G61" i="15"/>
  <c r="I61" i="15" s="1"/>
  <c r="J61" i="15" s="1"/>
  <c r="I60" i="15"/>
  <c r="J60" i="15" s="1"/>
  <c r="I59" i="15"/>
  <c r="J59" i="15" s="1"/>
  <c r="G58" i="15"/>
  <c r="I57" i="15"/>
  <c r="J57" i="15" s="1"/>
  <c r="I56" i="15"/>
  <c r="J56" i="15" s="1"/>
  <c r="G55" i="15"/>
  <c r="I55" i="15" s="1"/>
  <c r="J55" i="15" s="1"/>
  <c r="I54" i="15"/>
  <c r="J54" i="15" s="1"/>
  <c r="G52" i="15"/>
  <c r="I51" i="15"/>
  <c r="J51" i="15" s="1"/>
  <c r="I50" i="15"/>
  <c r="J50" i="15" s="1"/>
  <c r="G49" i="15"/>
  <c r="I49" i="15" s="1"/>
  <c r="J49" i="15" s="1"/>
  <c r="I48" i="15"/>
  <c r="J48" i="15" s="1"/>
  <c r="I47" i="15"/>
  <c r="J47" i="15" s="1"/>
  <c r="I46" i="15"/>
  <c r="J46" i="15" s="1"/>
  <c r="G45" i="15"/>
  <c r="I45" i="15" s="1"/>
  <c r="J45" i="15" s="1"/>
  <c r="I44" i="15"/>
  <c r="J44" i="15" s="1"/>
  <c r="I43" i="15"/>
  <c r="J43" i="15" s="1"/>
  <c r="G36" i="15"/>
  <c r="F36" i="15"/>
  <c r="I35" i="15"/>
  <c r="J35" i="15" s="1"/>
  <c r="I34" i="15"/>
  <c r="J34" i="15" s="1"/>
  <c r="I33" i="15"/>
  <c r="J33" i="15" s="1"/>
  <c r="G32" i="15"/>
  <c r="F32" i="15"/>
  <c r="I31" i="15"/>
  <c r="J31" i="15" s="1"/>
  <c r="I30" i="15"/>
  <c r="J30" i="15" s="1"/>
  <c r="I29" i="15"/>
  <c r="J29" i="15" s="1"/>
  <c r="G27" i="15"/>
  <c r="F27" i="15"/>
  <c r="I26" i="15"/>
  <c r="J26" i="15" s="1"/>
  <c r="I25" i="15"/>
  <c r="J25" i="15" s="1"/>
  <c r="G24" i="15"/>
  <c r="F24" i="15"/>
  <c r="I23" i="15"/>
  <c r="J23" i="15" s="1"/>
  <c r="I22" i="15"/>
  <c r="J22" i="15" s="1"/>
  <c r="G21" i="15"/>
  <c r="I21" i="15" s="1"/>
  <c r="J21" i="15" s="1"/>
  <c r="I20" i="15"/>
  <c r="J20" i="15" s="1"/>
  <c r="G18" i="15"/>
  <c r="F18" i="15"/>
  <c r="I17" i="15"/>
  <c r="J17" i="15" s="1"/>
  <c r="I16" i="15"/>
  <c r="J16" i="15" s="1"/>
  <c r="G15" i="15"/>
  <c r="F15" i="15"/>
  <c r="I14" i="15"/>
  <c r="J14" i="15" s="1"/>
  <c r="I13" i="15"/>
  <c r="J13" i="15" s="1"/>
  <c r="I12" i="15"/>
  <c r="J12" i="15" s="1"/>
  <c r="G11" i="15"/>
  <c r="F11" i="15"/>
  <c r="I10" i="15"/>
  <c r="J10" i="15" s="1"/>
  <c r="I9" i="15"/>
  <c r="J9" i="15" s="1"/>
  <c r="B106" i="27"/>
  <c r="C104" i="27"/>
  <c r="D102" i="27"/>
  <c r="C102" i="27"/>
  <c r="C101" i="27"/>
  <c r="C95" i="27"/>
  <c r="B90" i="27"/>
  <c r="C88" i="27"/>
  <c r="C86" i="27"/>
  <c r="C85" i="27"/>
  <c r="D84" i="27"/>
  <c r="C84" i="27"/>
  <c r="D82" i="27"/>
  <c r="C82" i="27"/>
  <c r="C81" i="27"/>
  <c r="C80" i="27"/>
  <c r="C79" i="27"/>
  <c r="C78" i="27"/>
  <c r="B74" i="27"/>
  <c r="C72" i="27"/>
  <c r="D70" i="27"/>
  <c r="C70" i="27"/>
  <c r="C69" i="27"/>
  <c r="D68" i="27"/>
  <c r="C68" i="27"/>
  <c r="D66" i="27"/>
  <c r="C66" i="27"/>
  <c r="D65" i="27"/>
  <c r="C65" i="27"/>
  <c r="D63" i="27"/>
  <c r="C63" i="27"/>
  <c r="C62" i="27"/>
  <c r="B58" i="27"/>
  <c r="C56" i="27"/>
  <c r="C55" i="27"/>
  <c r="C54" i="27"/>
  <c r="C53" i="27"/>
  <c r="D52" i="27"/>
  <c r="C52" i="27"/>
  <c r="C51" i="27"/>
  <c r="C50" i="27"/>
  <c r="D49" i="27"/>
  <c r="C49" i="27"/>
  <c r="C48" i="27"/>
  <c r="C47" i="27"/>
  <c r="C46" i="27"/>
  <c r="C40" i="27"/>
  <c r="C74" i="27" s="1"/>
  <c r="B40" i="27"/>
  <c r="F39" i="27"/>
  <c r="D39" i="27"/>
  <c r="E39" i="27" s="1"/>
  <c r="F38" i="27"/>
  <c r="E38" i="27"/>
  <c r="D38" i="27"/>
  <c r="D104" i="27" s="1"/>
  <c r="F37" i="27"/>
  <c r="D37" i="27"/>
  <c r="D55" i="27" s="1"/>
  <c r="D36" i="27"/>
  <c r="D86" i="27" s="1"/>
  <c r="F35" i="27"/>
  <c r="D35" i="27"/>
  <c r="D85" i="27" s="1"/>
  <c r="E34" i="27"/>
  <c r="D34" i="27"/>
  <c r="F34" i="27" s="1"/>
  <c r="D33" i="27"/>
  <c r="D51" i="27" s="1"/>
  <c r="F32" i="27"/>
  <c r="E32" i="27"/>
  <c r="D32" i="27"/>
  <c r="D50" i="27" s="1"/>
  <c r="F31" i="27"/>
  <c r="D31" i="27"/>
  <c r="D81" i="27" s="1"/>
  <c r="F30" i="27"/>
  <c r="E30" i="27"/>
  <c r="D30" i="27"/>
  <c r="D80" i="27" s="1"/>
  <c r="F29" i="27"/>
  <c r="D29" i="27"/>
  <c r="D47" i="27" s="1"/>
  <c r="D28" i="27"/>
  <c r="D62" i="27" s="1"/>
  <c r="C22" i="27"/>
  <c r="D22" i="27" s="1"/>
  <c r="E22" i="27" s="1"/>
  <c r="B22" i="27"/>
  <c r="E21" i="27"/>
  <c r="D21" i="27"/>
  <c r="D20" i="27"/>
  <c r="E20" i="27" s="1"/>
  <c r="E19" i="27"/>
  <c r="D19" i="27"/>
  <c r="K18" i="27"/>
  <c r="J18" i="27"/>
  <c r="E18" i="27"/>
  <c r="D18" i="27"/>
  <c r="D17" i="27"/>
  <c r="E17" i="27" s="1"/>
  <c r="K16" i="27"/>
  <c r="J16" i="27"/>
  <c r="E16" i="27"/>
  <c r="D16" i="27"/>
  <c r="E15" i="27"/>
  <c r="D15" i="27"/>
  <c r="J14" i="27"/>
  <c r="K14" i="27" s="1"/>
  <c r="E14" i="27"/>
  <c r="D14" i="27"/>
  <c r="E13" i="27"/>
  <c r="D13" i="27"/>
  <c r="K12" i="27"/>
  <c r="J12" i="27"/>
  <c r="D12" i="27"/>
  <c r="E12" i="27" s="1"/>
  <c r="E11" i="27"/>
  <c r="D11" i="27"/>
  <c r="K10" i="27"/>
  <c r="J10" i="27"/>
  <c r="E10" i="27"/>
  <c r="D10" i="27"/>
  <c r="H409" i="6"/>
  <c r="I409" i="6" s="1"/>
  <c r="H408" i="6"/>
  <c r="I408" i="6" s="1"/>
  <c r="I407" i="6"/>
  <c r="H407" i="6"/>
  <c r="H406" i="6"/>
  <c r="I406" i="6" s="1"/>
  <c r="H405" i="6"/>
  <c r="I405" i="6" s="1"/>
  <c r="F405" i="6"/>
  <c r="H404" i="6"/>
  <c r="I404" i="6" s="1"/>
  <c r="H403" i="6"/>
  <c r="I403" i="6" s="1"/>
  <c r="I402" i="6"/>
  <c r="H402" i="6"/>
  <c r="I401" i="6"/>
  <c r="H401" i="6"/>
  <c r="H400" i="6"/>
  <c r="I400" i="6" s="1"/>
  <c r="H399" i="6"/>
  <c r="I399" i="6" s="1"/>
  <c r="I398" i="6"/>
  <c r="H398" i="6"/>
  <c r="I397" i="6"/>
  <c r="H397" i="6"/>
  <c r="H396" i="6"/>
  <c r="I396" i="6" s="1"/>
  <c r="H395" i="6"/>
  <c r="I395" i="6" s="1"/>
  <c r="I394" i="6"/>
  <c r="H394" i="6"/>
  <c r="I393" i="6"/>
  <c r="H393" i="6"/>
  <c r="H392" i="6"/>
  <c r="I392" i="6" s="1"/>
  <c r="H391" i="6"/>
  <c r="I391" i="6" s="1"/>
  <c r="F390" i="6"/>
  <c r="H390" i="6" s="1"/>
  <c r="I390" i="6" s="1"/>
  <c r="H389" i="6"/>
  <c r="I389" i="6" s="1"/>
  <c r="I388" i="6"/>
  <c r="H388" i="6"/>
  <c r="H387" i="6"/>
  <c r="I387" i="6" s="1"/>
  <c r="H386" i="6"/>
  <c r="I386" i="6" s="1"/>
  <c r="H385" i="6"/>
  <c r="I385" i="6" s="1"/>
  <c r="I384" i="6"/>
  <c r="H384" i="6"/>
  <c r="H383" i="6"/>
  <c r="I383" i="6" s="1"/>
  <c r="H381" i="6"/>
  <c r="I381" i="6" s="1"/>
  <c r="H380" i="6"/>
  <c r="I380" i="6" s="1"/>
  <c r="I379" i="6"/>
  <c r="H379" i="6"/>
  <c r="H378" i="6"/>
  <c r="I378" i="6" s="1"/>
  <c r="H377" i="6"/>
  <c r="I377" i="6" s="1"/>
  <c r="H376" i="6"/>
  <c r="I376" i="6" s="1"/>
  <c r="H375" i="6"/>
  <c r="I375" i="6" s="1"/>
  <c r="H374" i="6"/>
  <c r="I374" i="6" s="1"/>
  <c r="H373" i="6"/>
  <c r="I373" i="6" s="1"/>
  <c r="H372" i="6"/>
  <c r="I372" i="6" s="1"/>
  <c r="H371" i="6"/>
  <c r="I371" i="6" s="1"/>
  <c r="H370" i="6"/>
  <c r="I370" i="6" s="1"/>
  <c r="H369" i="6"/>
  <c r="I369" i="6" s="1"/>
  <c r="H368" i="6"/>
  <c r="I368" i="6" s="1"/>
  <c r="H367" i="6"/>
  <c r="I367" i="6" s="1"/>
  <c r="H366" i="6"/>
  <c r="I366" i="6" s="1"/>
  <c r="H365" i="6"/>
  <c r="I365" i="6" s="1"/>
  <c r="H364" i="6"/>
  <c r="I364" i="6" s="1"/>
  <c r="H363" i="6"/>
  <c r="I363" i="6" s="1"/>
  <c r="H362" i="6"/>
  <c r="I362" i="6" s="1"/>
  <c r="F361" i="6"/>
  <c r="H361" i="6" s="1"/>
  <c r="I361" i="6" s="1"/>
  <c r="H360" i="6"/>
  <c r="I360" i="6" s="1"/>
  <c r="H359" i="6"/>
  <c r="I359" i="6" s="1"/>
  <c r="I358" i="6"/>
  <c r="H358" i="6"/>
  <c r="H357" i="6"/>
  <c r="I357" i="6" s="1"/>
  <c r="H356" i="6"/>
  <c r="I356" i="6" s="1"/>
  <c r="H355" i="6"/>
  <c r="I355" i="6" s="1"/>
  <c r="H354" i="6"/>
  <c r="I354" i="6" s="1"/>
  <c r="I353" i="6"/>
  <c r="H353" i="6"/>
  <c r="H352" i="6"/>
  <c r="I352" i="6" s="1"/>
  <c r="H351" i="6"/>
  <c r="I351" i="6" s="1"/>
  <c r="H350" i="6"/>
  <c r="I350" i="6" s="1"/>
  <c r="H349" i="6"/>
  <c r="I349" i="6" s="1"/>
  <c r="H348" i="6"/>
  <c r="I348" i="6" s="1"/>
  <c r="H347" i="6"/>
  <c r="I347" i="6" s="1"/>
  <c r="F346" i="6"/>
  <c r="H346" i="6" s="1"/>
  <c r="I346" i="6" s="1"/>
  <c r="H345" i="6"/>
  <c r="I345" i="6" s="1"/>
  <c r="H344" i="6"/>
  <c r="I344" i="6" s="1"/>
  <c r="H343" i="6"/>
  <c r="I343" i="6" s="1"/>
  <c r="H342" i="6"/>
  <c r="I342" i="6" s="1"/>
  <c r="H341" i="6"/>
  <c r="I341" i="6" s="1"/>
  <c r="H340" i="6"/>
  <c r="I340" i="6" s="1"/>
  <c r="H339" i="6"/>
  <c r="I339" i="6" s="1"/>
  <c r="H338" i="6"/>
  <c r="I338" i="6" s="1"/>
  <c r="H337" i="6"/>
  <c r="I337" i="6" s="1"/>
  <c r="H336" i="6"/>
  <c r="I336" i="6" s="1"/>
  <c r="H335" i="6"/>
  <c r="I335" i="6" s="1"/>
  <c r="H334" i="6"/>
  <c r="I334" i="6" s="1"/>
  <c r="H333" i="6"/>
  <c r="I333" i="6" s="1"/>
  <c r="I332" i="6"/>
  <c r="H332" i="6"/>
  <c r="F331" i="6"/>
  <c r="H331" i="6" s="1"/>
  <c r="I331" i="6" s="1"/>
  <c r="H330" i="6"/>
  <c r="I330" i="6" s="1"/>
  <c r="H329" i="6"/>
  <c r="I329" i="6" s="1"/>
  <c r="H328" i="6"/>
  <c r="I328" i="6" s="1"/>
  <c r="H327" i="6"/>
  <c r="I327" i="6" s="1"/>
  <c r="I326" i="6"/>
  <c r="H326" i="6"/>
  <c r="H325" i="6"/>
  <c r="I325" i="6" s="1"/>
  <c r="H324" i="6"/>
  <c r="I324" i="6" s="1"/>
  <c r="H323" i="6"/>
  <c r="I323" i="6" s="1"/>
  <c r="I322" i="6"/>
  <c r="H322" i="6"/>
  <c r="H321" i="6"/>
  <c r="I321" i="6" s="1"/>
  <c r="H320" i="6"/>
  <c r="I320" i="6" s="1"/>
  <c r="H319" i="6"/>
  <c r="I319" i="6" s="1"/>
  <c r="F318" i="6"/>
  <c r="H318" i="6" s="1"/>
  <c r="I318" i="6" s="1"/>
  <c r="H317" i="6"/>
  <c r="I317" i="6" s="1"/>
  <c r="H316" i="6"/>
  <c r="I316" i="6" s="1"/>
  <c r="H315" i="6"/>
  <c r="I315" i="6" s="1"/>
  <c r="H314" i="6"/>
  <c r="I314" i="6" s="1"/>
  <c r="I313" i="6"/>
  <c r="H313" i="6"/>
  <c r="H312" i="6"/>
  <c r="I312" i="6" s="1"/>
  <c r="H311" i="6"/>
  <c r="I311" i="6" s="1"/>
  <c r="H310" i="6"/>
  <c r="I310" i="6" s="1"/>
  <c r="I309" i="6"/>
  <c r="H309" i="6"/>
  <c r="H308" i="6"/>
  <c r="I308" i="6" s="1"/>
  <c r="H307" i="6"/>
  <c r="I307" i="6" s="1"/>
  <c r="H306" i="6"/>
  <c r="I306" i="6" s="1"/>
  <c r="I305" i="6"/>
  <c r="H305" i="6"/>
  <c r="F304" i="6"/>
  <c r="H304" i="6" s="1"/>
  <c r="I304" i="6" s="1"/>
  <c r="I303" i="6"/>
  <c r="H303" i="6"/>
  <c r="H302" i="6"/>
  <c r="I302" i="6" s="1"/>
  <c r="H301" i="6"/>
  <c r="I301" i="6" s="1"/>
  <c r="H300" i="6"/>
  <c r="I300" i="6" s="1"/>
  <c r="I299" i="6"/>
  <c r="H299" i="6"/>
  <c r="H298" i="6"/>
  <c r="I298" i="6" s="1"/>
  <c r="H297" i="6"/>
  <c r="I297" i="6" s="1"/>
  <c r="H296" i="6"/>
  <c r="I296" i="6" s="1"/>
  <c r="H295" i="6"/>
  <c r="I295" i="6" s="1"/>
  <c r="H294" i="6"/>
  <c r="I294" i="6" s="1"/>
  <c r="H293" i="6"/>
  <c r="I293" i="6" s="1"/>
  <c r="H292" i="6"/>
  <c r="I292" i="6" s="1"/>
  <c r="F291" i="6"/>
  <c r="H291" i="6" s="1"/>
  <c r="I291" i="6" s="1"/>
  <c r="I290" i="6"/>
  <c r="H290" i="6"/>
  <c r="H289" i="6"/>
  <c r="I289" i="6" s="1"/>
  <c r="H288" i="6"/>
  <c r="I288" i="6" s="1"/>
  <c r="H287" i="6"/>
  <c r="I287" i="6" s="1"/>
  <c r="I286" i="6"/>
  <c r="H286" i="6"/>
  <c r="H285" i="6"/>
  <c r="I285" i="6" s="1"/>
  <c r="I284" i="6"/>
  <c r="H284" i="6"/>
  <c r="H283" i="6"/>
  <c r="I283" i="6" s="1"/>
  <c r="I282" i="6"/>
  <c r="H282" i="6"/>
  <c r="H281" i="6"/>
  <c r="I281" i="6" s="1"/>
  <c r="H280" i="6"/>
  <c r="I280" i="6" s="1"/>
  <c r="H279" i="6"/>
  <c r="I279" i="6" s="1"/>
  <c r="H278" i="6"/>
  <c r="I278" i="6" s="1"/>
  <c r="F277" i="6"/>
  <c r="H277" i="6" s="1"/>
  <c r="I277" i="6" s="1"/>
  <c r="H276" i="6"/>
  <c r="I276" i="6" s="1"/>
  <c r="H275" i="6"/>
  <c r="I275" i="6" s="1"/>
  <c r="H274" i="6"/>
  <c r="I274" i="6" s="1"/>
  <c r="H273" i="6"/>
  <c r="I273" i="6" s="1"/>
  <c r="H272" i="6"/>
  <c r="I272" i="6" s="1"/>
  <c r="H271" i="6"/>
  <c r="I271" i="6" s="1"/>
  <c r="H270" i="6"/>
  <c r="I270" i="6" s="1"/>
  <c r="H269" i="6"/>
  <c r="I269" i="6" s="1"/>
  <c r="H268" i="6"/>
  <c r="I268" i="6" s="1"/>
  <c r="H267" i="6"/>
  <c r="I267" i="6" s="1"/>
  <c r="H266" i="6"/>
  <c r="I266" i="6" s="1"/>
  <c r="H265" i="6"/>
  <c r="I265" i="6" s="1"/>
  <c r="F264" i="6"/>
  <c r="H264" i="6" s="1"/>
  <c r="I264" i="6" s="1"/>
  <c r="H263" i="6"/>
  <c r="I263" i="6" s="1"/>
  <c r="H262" i="6"/>
  <c r="I262" i="6" s="1"/>
  <c r="H261" i="6"/>
  <c r="I261" i="6" s="1"/>
  <c r="H260" i="6"/>
  <c r="I260" i="6" s="1"/>
  <c r="H259" i="6"/>
  <c r="I259" i="6" s="1"/>
  <c r="H258" i="6"/>
  <c r="I258" i="6" s="1"/>
  <c r="H257" i="6"/>
  <c r="I257" i="6" s="1"/>
  <c r="H256" i="6"/>
  <c r="I256" i="6" s="1"/>
  <c r="I255" i="6"/>
  <c r="H255" i="6"/>
  <c r="H254" i="6"/>
  <c r="I254" i="6" s="1"/>
  <c r="I253" i="6"/>
  <c r="H253" i="6"/>
  <c r="H252" i="6"/>
  <c r="I252" i="6" s="1"/>
  <c r="I251" i="6"/>
  <c r="H251" i="6"/>
  <c r="F250" i="6"/>
  <c r="H250" i="6" s="1"/>
  <c r="I250" i="6" s="1"/>
  <c r="H249" i="6"/>
  <c r="I249" i="6" s="1"/>
  <c r="H248" i="6"/>
  <c r="I248" i="6" s="1"/>
  <c r="H247" i="6"/>
  <c r="I247" i="6" s="1"/>
  <c r="H246" i="6"/>
  <c r="I246" i="6" s="1"/>
  <c r="H245" i="6"/>
  <c r="I245" i="6" s="1"/>
  <c r="H244" i="6"/>
  <c r="I244" i="6" s="1"/>
  <c r="H243" i="6"/>
  <c r="I243" i="6" s="1"/>
  <c r="H242" i="6"/>
  <c r="I242" i="6" s="1"/>
  <c r="H241" i="6"/>
  <c r="I241" i="6" s="1"/>
  <c r="H240" i="6"/>
  <c r="I240" i="6" s="1"/>
  <c r="H239" i="6"/>
  <c r="I239" i="6" s="1"/>
  <c r="H238" i="6"/>
  <c r="I238" i="6" s="1"/>
  <c r="H237" i="6"/>
  <c r="I237" i="6" s="1"/>
  <c r="H236" i="6"/>
  <c r="I236" i="6" s="1"/>
  <c r="F235" i="6"/>
  <c r="H235" i="6" s="1"/>
  <c r="I235" i="6" s="1"/>
  <c r="I234" i="6"/>
  <c r="H234" i="6"/>
  <c r="H233" i="6"/>
  <c r="I233" i="6" s="1"/>
  <c r="I232" i="6"/>
  <c r="H232" i="6"/>
  <c r="H231" i="6"/>
  <c r="I231" i="6" s="1"/>
  <c r="I230" i="6"/>
  <c r="H230" i="6"/>
  <c r="H229" i="6"/>
  <c r="I229" i="6" s="1"/>
  <c r="H228" i="6"/>
  <c r="I228" i="6" s="1"/>
  <c r="H227" i="6"/>
  <c r="I227" i="6" s="1"/>
  <c r="H226" i="6"/>
  <c r="I226" i="6" s="1"/>
  <c r="H225" i="6"/>
  <c r="I225" i="6" s="1"/>
  <c r="I224" i="6"/>
  <c r="H224" i="6"/>
  <c r="H223" i="6"/>
  <c r="I223" i="6" s="1"/>
  <c r="H222" i="6"/>
  <c r="I222" i="6" s="1"/>
  <c r="F221" i="6"/>
  <c r="H221" i="6" s="1"/>
  <c r="I221" i="6" s="1"/>
  <c r="H220" i="6"/>
  <c r="I220" i="6" s="1"/>
  <c r="H219" i="6"/>
  <c r="I219" i="6" s="1"/>
  <c r="H218" i="6"/>
  <c r="I218" i="6" s="1"/>
  <c r="H217" i="6"/>
  <c r="I217" i="6" s="1"/>
  <c r="H216" i="6"/>
  <c r="I216" i="6" s="1"/>
  <c r="H215" i="6"/>
  <c r="I215" i="6" s="1"/>
  <c r="H214" i="6"/>
  <c r="I214" i="6" s="1"/>
  <c r="H213" i="6"/>
  <c r="I213" i="6" s="1"/>
  <c r="H212" i="6"/>
  <c r="I212" i="6" s="1"/>
  <c r="H211" i="6"/>
  <c r="I211" i="6" s="1"/>
  <c r="H210" i="6"/>
  <c r="I210" i="6" s="1"/>
  <c r="H209" i="6"/>
  <c r="I209" i="6" s="1"/>
  <c r="H208" i="6"/>
  <c r="I208" i="6" s="1"/>
  <c r="F207" i="6"/>
  <c r="H207" i="6" s="1"/>
  <c r="I207" i="6" s="1"/>
  <c r="H206" i="6"/>
  <c r="I206" i="6" s="1"/>
  <c r="I205" i="6"/>
  <c r="H205" i="6"/>
  <c r="H204" i="6"/>
  <c r="I204" i="6" s="1"/>
  <c r="H203" i="6"/>
  <c r="I203" i="6" s="1"/>
  <c r="H202" i="6"/>
  <c r="I202" i="6" s="1"/>
  <c r="H201" i="6"/>
  <c r="I201" i="6" s="1"/>
  <c r="H200" i="6"/>
  <c r="I200" i="6" s="1"/>
  <c r="H199" i="6"/>
  <c r="I199" i="6" s="1"/>
  <c r="H198" i="6"/>
  <c r="I198" i="6" s="1"/>
  <c r="H197" i="6"/>
  <c r="I197" i="6" s="1"/>
  <c r="H196" i="6"/>
  <c r="I196" i="6" s="1"/>
  <c r="H195" i="6"/>
  <c r="I195" i="6" s="1"/>
  <c r="H194" i="6"/>
  <c r="I194" i="6" s="1"/>
  <c r="F193" i="6"/>
  <c r="H193" i="6" s="1"/>
  <c r="I193" i="6" s="1"/>
  <c r="H192" i="6"/>
  <c r="I192" i="6" s="1"/>
  <c r="H191" i="6"/>
  <c r="I191" i="6" s="1"/>
  <c r="H190" i="6"/>
  <c r="I190" i="6" s="1"/>
  <c r="H189" i="6"/>
  <c r="I189" i="6" s="1"/>
  <c r="H188" i="6"/>
  <c r="I188" i="6" s="1"/>
  <c r="H187" i="6"/>
  <c r="I187" i="6" s="1"/>
  <c r="H186" i="6"/>
  <c r="I186" i="6" s="1"/>
  <c r="H185" i="6"/>
  <c r="I185" i="6" s="1"/>
  <c r="F184" i="6"/>
  <c r="H184" i="6" s="1"/>
  <c r="I184" i="6" s="1"/>
  <c r="H183" i="6"/>
  <c r="I183" i="6" s="1"/>
  <c r="H182" i="6"/>
  <c r="I182" i="6" s="1"/>
  <c r="H181" i="6"/>
  <c r="I181" i="6" s="1"/>
  <c r="H180" i="6"/>
  <c r="I180" i="6" s="1"/>
  <c r="H179" i="6"/>
  <c r="I179" i="6" s="1"/>
  <c r="H178" i="6"/>
  <c r="I178" i="6" s="1"/>
  <c r="H177" i="6"/>
  <c r="I177" i="6" s="1"/>
  <c r="H176" i="6"/>
  <c r="I176" i="6" s="1"/>
  <c r="H175" i="6"/>
  <c r="I175" i="6" s="1"/>
  <c r="I174" i="6"/>
  <c r="H174" i="6"/>
  <c r="H173" i="6"/>
  <c r="I173" i="6" s="1"/>
  <c r="H172" i="6"/>
  <c r="I172" i="6" s="1"/>
  <c r="H171" i="6"/>
  <c r="I171" i="6" s="1"/>
  <c r="I170" i="6"/>
  <c r="H170" i="6"/>
  <c r="F169" i="6"/>
  <c r="H169" i="6" s="1"/>
  <c r="I169" i="6" s="1"/>
  <c r="H168" i="6"/>
  <c r="I168" i="6" s="1"/>
  <c r="H167" i="6"/>
  <c r="I167" i="6" s="1"/>
  <c r="I166" i="6"/>
  <c r="H166" i="6"/>
  <c r="H165" i="6"/>
  <c r="I165" i="6" s="1"/>
  <c r="H164" i="6"/>
  <c r="I164" i="6" s="1"/>
  <c r="H163" i="6"/>
  <c r="I163" i="6" s="1"/>
  <c r="H162" i="6"/>
  <c r="I162" i="6" s="1"/>
  <c r="H161" i="6"/>
  <c r="I161" i="6" s="1"/>
  <c r="H160" i="6"/>
  <c r="I160" i="6" s="1"/>
  <c r="H159" i="6"/>
  <c r="I159" i="6" s="1"/>
  <c r="H158" i="6"/>
  <c r="I158" i="6" s="1"/>
  <c r="H157" i="6"/>
  <c r="I157" i="6" s="1"/>
  <c r="H156" i="6"/>
  <c r="I156" i="6" s="1"/>
  <c r="H155" i="6"/>
  <c r="I155" i="6" s="1"/>
  <c r="F154" i="6"/>
  <c r="H154" i="6" s="1"/>
  <c r="I154" i="6" s="1"/>
  <c r="I153" i="6"/>
  <c r="H153" i="6"/>
  <c r="H152" i="6"/>
  <c r="I152" i="6" s="1"/>
  <c r="I151" i="6"/>
  <c r="H151" i="6"/>
  <c r="H150" i="6"/>
  <c r="I150" i="6" s="1"/>
  <c r="I149" i="6"/>
  <c r="H149" i="6"/>
  <c r="H148" i="6"/>
  <c r="I148" i="6" s="1"/>
  <c r="H147" i="6"/>
  <c r="I147" i="6" s="1"/>
  <c r="H146" i="6"/>
  <c r="I146" i="6" s="1"/>
  <c r="H145" i="6"/>
  <c r="I145" i="6" s="1"/>
  <c r="H144" i="6"/>
  <c r="I144" i="6" s="1"/>
  <c r="H143" i="6"/>
  <c r="I143" i="6" s="1"/>
  <c r="H142" i="6"/>
  <c r="I142" i="6" s="1"/>
  <c r="I141" i="6"/>
  <c r="H141" i="6"/>
  <c r="H140" i="6"/>
  <c r="I140" i="6" s="1"/>
  <c r="F139" i="6"/>
  <c r="H139" i="6" s="1"/>
  <c r="I139" i="6" s="1"/>
  <c r="H138" i="6"/>
  <c r="I138" i="6" s="1"/>
  <c r="H137" i="6"/>
  <c r="I137" i="6" s="1"/>
  <c r="H136" i="6"/>
  <c r="I136" i="6" s="1"/>
  <c r="H135" i="6"/>
  <c r="I135" i="6" s="1"/>
  <c r="H134" i="6"/>
  <c r="I134" i="6" s="1"/>
  <c r="H133" i="6"/>
  <c r="I133" i="6" s="1"/>
  <c r="H132" i="6"/>
  <c r="I132" i="6" s="1"/>
  <c r="H131" i="6"/>
  <c r="I131" i="6" s="1"/>
  <c r="H130" i="6"/>
  <c r="I130" i="6" s="1"/>
  <c r="H129" i="6"/>
  <c r="I129" i="6" s="1"/>
  <c r="H128" i="6"/>
  <c r="I128" i="6" s="1"/>
  <c r="H127" i="6"/>
  <c r="I127" i="6" s="1"/>
  <c r="H126" i="6"/>
  <c r="I126" i="6" s="1"/>
  <c r="H125" i="6"/>
  <c r="I125" i="6" s="1"/>
  <c r="E116" i="6"/>
  <c r="G114" i="6"/>
  <c r="H114" i="6" s="1"/>
  <c r="G113" i="6"/>
  <c r="H113" i="6" s="1"/>
  <c r="E113" i="6"/>
  <c r="G112" i="6"/>
  <c r="H112" i="6" s="1"/>
  <c r="G111" i="6"/>
  <c r="H111" i="6" s="1"/>
  <c r="G110" i="6"/>
  <c r="H110" i="6" s="1"/>
  <c r="E109" i="6"/>
  <c r="G109" i="6" s="1"/>
  <c r="H109" i="6" s="1"/>
  <c r="G108" i="6"/>
  <c r="H108" i="6" s="1"/>
  <c r="G107" i="6"/>
  <c r="H107" i="6" s="1"/>
  <c r="G106" i="6"/>
  <c r="H106" i="6" s="1"/>
  <c r="G105" i="6"/>
  <c r="H105" i="6" s="1"/>
  <c r="G104" i="6"/>
  <c r="H104" i="6" s="1"/>
  <c r="G103" i="6"/>
  <c r="H103" i="6" s="1"/>
  <c r="E97" i="6"/>
  <c r="G95" i="6"/>
  <c r="H95" i="6" s="1"/>
  <c r="G94" i="6"/>
  <c r="H94" i="6" s="1"/>
  <c r="E94" i="6"/>
  <c r="G93" i="6"/>
  <c r="H93" i="6" s="1"/>
  <c r="H92" i="6"/>
  <c r="G92" i="6"/>
  <c r="G91" i="6"/>
  <c r="H91" i="6" s="1"/>
  <c r="E90" i="6"/>
  <c r="G90" i="6" s="1"/>
  <c r="H90" i="6" s="1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E78" i="6"/>
  <c r="E79" i="6" s="1"/>
  <c r="G79" i="6" s="1"/>
  <c r="H79" i="6" s="1"/>
  <c r="G76" i="6"/>
  <c r="H76" i="6" s="1"/>
  <c r="E75" i="6"/>
  <c r="G75" i="6" s="1"/>
  <c r="H75" i="6" s="1"/>
  <c r="G74" i="6"/>
  <c r="H74" i="6" s="1"/>
  <c r="G73" i="6"/>
  <c r="H73" i="6" s="1"/>
  <c r="G72" i="6"/>
  <c r="H72" i="6" s="1"/>
  <c r="G71" i="6"/>
  <c r="H71" i="6" s="1"/>
  <c r="G70" i="6"/>
  <c r="H70" i="6" s="1"/>
  <c r="G69" i="6"/>
  <c r="H69" i="6" s="1"/>
  <c r="G68" i="6"/>
  <c r="H68" i="6" s="1"/>
  <c r="H67" i="6"/>
  <c r="G67" i="6"/>
  <c r="G66" i="6"/>
  <c r="H66" i="6" s="1"/>
  <c r="G65" i="6"/>
  <c r="H65" i="6" s="1"/>
  <c r="E59" i="6"/>
  <c r="G59" i="6" s="1"/>
  <c r="H59" i="6" s="1"/>
  <c r="G58" i="6"/>
  <c r="H58" i="6" s="1"/>
  <c r="G57" i="6"/>
  <c r="H57" i="6" s="1"/>
  <c r="H56" i="6"/>
  <c r="G56" i="6"/>
  <c r="G55" i="6"/>
  <c r="H55" i="6" s="1"/>
  <c r="G54" i="6"/>
  <c r="H54" i="6" s="1"/>
  <c r="G53" i="6"/>
  <c r="H53" i="6" s="1"/>
  <c r="H52" i="6"/>
  <c r="G52" i="6"/>
  <c r="G51" i="6"/>
  <c r="H51" i="6" s="1"/>
  <c r="G50" i="6"/>
  <c r="H50" i="6" s="1"/>
  <c r="G49" i="6"/>
  <c r="H49" i="6" s="1"/>
  <c r="H48" i="6"/>
  <c r="G48" i="6"/>
  <c r="G47" i="6"/>
  <c r="H47" i="6" s="1"/>
  <c r="G46" i="6"/>
  <c r="H46" i="6" s="1"/>
  <c r="E41" i="6"/>
  <c r="G41" i="6" s="1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E22" i="6"/>
  <c r="G22" i="6" s="1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H15" i="6"/>
  <c r="G15" i="6"/>
  <c r="G14" i="6"/>
  <c r="H14" i="6" s="1"/>
  <c r="H13" i="6"/>
  <c r="G13" i="6"/>
  <c r="G12" i="6"/>
  <c r="H12" i="6" s="1"/>
  <c r="H11" i="6"/>
  <c r="G11" i="6"/>
  <c r="G10" i="6"/>
  <c r="H10" i="6" s="1"/>
  <c r="H9" i="6"/>
  <c r="G9" i="6"/>
  <c r="G8" i="6"/>
  <c r="H8" i="6" s="1"/>
  <c r="E223" i="4"/>
  <c r="G223" i="4" s="1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F161" i="4"/>
  <c r="H161" i="4" s="1"/>
  <c r="I161" i="4" s="1"/>
  <c r="H160" i="4"/>
  <c r="I160" i="4" s="1"/>
  <c r="H159" i="4"/>
  <c r="I159" i="4" s="1"/>
  <c r="H158" i="4"/>
  <c r="I158" i="4" s="1"/>
  <c r="H157" i="4"/>
  <c r="I157" i="4" s="1"/>
  <c r="H156" i="4"/>
  <c r="I156" i="4" s="1"/>
  <c r="H155" i="4"/>
  <c r="I155" i="4" s="1"/>
  <c r="H154" i="4"/>
  <c r="I154" i="4" s="1"/>
  <c r="H153" i="4"/>
  <c r="I153" i="4" s="1"/>
  <c r="H152" i="4"/>
  <c r="I152" i="4" s="1"/>
  <c r="H151" i="4"/>
  <c r="I151" i="4" s="1"/>
  <c r="H150" i="4"/>
  <c r="I150" i="4" s="1"/>
  <c r="H149" i="4"/>
  <c r="I149" i="4" s="1"/>
  <c r="H148" i="4"/>
  <c r="I148" i="4" s="1"/>
  <c r="H147" i="4"/>
  <c r="I147" i="4" s="1"/>
  <c r="H146" i="4"/>
  <c r="I146" i="4" s="1"/>
  <c r="H145" i="4"/>
  <c r="I145" i="4" s="1"/>
  <c r="H144" i="4"/>
  <c r="I144" i="4" s="1"/>
  <c r="H143" i="4"/>
  <c r="I143" i="4" s="1"/>
  <c r="H142" i="4"/>
  <c r="I142" i="4" s="1"/>
  <c r="H141" i="4"/>
  <c r="I141" i="4" s="1"/>
  <c r="H140" i="4"/>
  <c r="I140" i="4" s="1"/>
  <c r="H139" i="4"/>
  <c r="I139" i="4" s="1"/>
  <c r="H138" i="4"/>
  <c r="I138" i="4" s="1"/>
  <c r="H137" i="4"/>
  <c r="I137" i="4" s="1"/>
  <c r="H136" i="4"/>
  <c r="I136" i="4" s="1"/>
  <c r="H135" i="4"/>
  <c r="I135" i="4" s="1"/>
  <c r="H134" i="4"/>
  <c r="I134" i="4" s="1"/>
  <c r="H133" i="4"/>
  <c r="I133" i="4" s="1"/>
  <c r="H132" i="4"/>
  <c r="I132" i="4" s="1"/>
  <c r="H131" i="4"/>
  <c r="I131" i="4" s="1"/>
  <c r="H130" i="4"/>
  <c r="I130" i="4" s="1"/>
  <c r="H129" i="4"/>
  <c r="I129" i="4" s="1"/>
  <c r="H128" i="4"/>
  <c r="I128" i="4" s="1"/>
  <c r="H127" i="4"/>
  <c r="I127" i="4" s="1"/>
  <c r="H125" i="4"/>
  <c r="I125" i="4" s="1"/>
  <c r="H124" i="4"/>
  <c r="I124" i="4" s="1"/>
  <c r="H123" i="4"/>
  <c r="I123" i="4" s="1"/>
  <c r="H122" i="4"/>
  <c r="I122" i="4" s="1"/>
  <c r="H121" i="4"/>
  <c r="I121" i="4" s="1"/>
  <c r="H120" i="4"/>
  <c r="I120" i="4" s="1"/>
  <c r="H119" i="4"/>
  <c r="I119" i="4" s="1"/>
  <c r="H118" i="4"/>
  <c r="I118" i="4" s="1"/>
  <c r="H117" i="4"/>
  <c r="I117" i="4" s="1"/>
  <c r="H116" i="4"/>
  <c r="I116" i="4" s="1"/>
  <c r="H115" i="4"/>
  <c r="I115" i="4" s="1"/>
  <c r="H114" i="4"/>
  <c r="I114" i="4" s="1"/>
  <c r="H113" i="4"/>
  <c r="I113" i="4" s="1"/>
  <c r="H112" i="4"/>
  <c r="I112" i="4" s="1"/>
  <c r="H111" i="4"/>
  <c r="I111" i="4" s="1"/>
  <c r="H110" i="4"/>
  <c r="I110" i="4" s="1"/>
  <c r="H109" i="4"/>
  <c r="I109" i="4" s="1"/>
  <c r="H108" i="4"/>
  <c r="I108" i="4" s="1"/>
  <c r="H107" i="4"/>
  <c r="I107" i="4" s="1"/>
  <c r="H106" i="4"/>
  <c r="I106" i="4" s="1"/>
  <c r="H105" i="4"/>
  <c r="I105" i="4" s="1"/>
  <c r="H104" i="4"/>
  <c r="I104" i="4" s="1"/>
  <c r="H103" i="4"/>
  <c r="I103" i="4" s="1"/>
  <c r="H102" i="4"/>
  <c r="I102" i="4" s="1"/>
  <c r="H101" i="4"/>
  <c r="I101" i="4" s="1"/>
  <c r="H100" i="4"/>
  <c r="I100" i="4" s="1"/>
  <c r="H99" i="4"/>
  <c r="I99" i="4" s="1"/>
  <c r="H98" i="4"/>
  <c r="I98" i="4" s="1"/>
  <c r="H97" i="4"/>
  <c r="I97" i="4" s="1"/>
  <c r="H96" i="4"/>
  <c r="I96" i="4" s="1"/>
  <c r="H95" i="4"/>
  <c r="I95" i="4" s="1"/>
  <c r="H94" i="4"/>
  <c r="I94" i="4" s="1"/>
  <c r="H93" i="4"/>
  <c r="I93" i="4" s="1"/>
  <c r="H92" i="4"/>
  <c r="I92" i="4" s="1"/>
  <c r="H91" i="4"/>
  <c r="I91" i="4" s="1"/>
  <c r="H90" i="4"/>
  <c r="I90" i="4" s="1"/>
  <c r="H89" i="4"/>
  <c r="I89" i="4" s="1"/>
  <c r="H88" i="4"/>
  <c r="I88" i="4" s="1"/>
  <c r="H87" i="4"/>
  <c r="I87" i="4" s="1"/>
  <c r="H86" i="4"/>
  <c r="I86" i="4" s="1"/>
  <c r="H85" i="4"/>
  <c r="I85" i="4" s="1"/>
  <c r="H84" i="4"/>
  <c r="I84" i="4" s="1"/>
  <c r="H83" i="4"/>
  <c r="I83" i="4" s="1"/>
  <c r="H82" i="4"/>
  <c r="I82" i="4" s="1"/>
  <c r="H81" i="4"/>
  <c r="I81" i="4" s="1"/>
  <c r="H80" i="4"/>
  <c r="I80" i="4" s="1"/>
  <c r="H79" i="4"/>
  <c r="I79" i="4" s="1"/>
  <c r="H78" i="4"/>
  <c r="I78" i="4" s="1"/>
  <c r="H77" i="4"/>
  <c r="I77" i="4" s="1"/>
  <c r="H76" i="4"/>
  <c r="I76" i="4" s="1"/>
  <c r="H75" i="4"/>
  <c r="I75" i="4" s="1"/>
  <c r="H74" i="4"/>
  <c r="I74" i="4" s="1"/>
  <c r="H73" i="4"/>
  <c r="I73" i="4" s="1"/>
  <c r="H72" i="4"/>
  <c r="I72" i="4" s="1"/>
  <c r="H71" i="4"/>
  <c r="I71" i="4" s="1"/>
  <c r="H70" i="4"/>
  <c r="I70" i="4" s="1"/>
  <c r="H69" i="4"/>
  <c r="I69" i="4" s="1"/>
  <c r="H68" i="4"/>
  <c r="I68" i="4" s="1"/>
  <c r="H67" i="4"/>
  <c r="I67" i="4" s="1"/>
  <c r="H66" i="4"/>
  <c r="I66" i="4" s="1"/>
  <c r="H65" i="4"/>
  <c r="I65" i="4" s="1"/>
  <c r="H64" i="4"/>
  <c r="I64" i="4" s="1"/>
  <c r="H63" i="4"/>
  <c r="I63" i="4" s="1"/>
  <c r="H62" i="4"/>
  <c r="I62" i="4" s="1"/>
  <c r="H61" i="4"/>
  <c r="I61" i="4" s="1"/>
  <c r="H60" i="4"/>
  <c r="I60" i="4" s="1"/>
  <c r="H59" i="4"/>
  <c r="I59" i="4" s="1"/>
  <c r="H58" i="4"/>
  <c r="I58" i="4" s="1"/>
  <c r="H57" i="4"/>
  <c r="I57" i="4" s="1"/>
  <c r="H56" i="4"/>
  <c r="I56" i="4" s="1"/>
  <c r="H55" i="4"/>
  <c r="I55" i="4" s="1"/>
  <c r="H54" i="4"/>
  <c r="I54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4" i="4"/>
  <c r="I44" i="4" s="1"/>
  <c r="H43" i="4"/>
  <c r="I43" i="4" s="1"/>
  <c r="H42" i="4"/>
  <c r="I42" i="4" s="1"/>
  <c r="H41" i="4"/>
  <c r="I41" i="4" s="1"/>
  <c r="H40" i="4"/>
  <c r="I40" i="4" s="1"/>
  <c r="H39" i="4"/>
  <c r="I39" i="4" s="1"/>
  <c r="H38" i="4"/>
  <c r="I38" i="4" s="1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E25" i="4"/>
  <c r="D25" i="4"/>
  <c r="G24" i="4"/>
  <c r="H24" i="4" s="1"/>
  <c r="G23" i="4"/>
  <c r="H23" i="4" s="1"/>
  <c r="E16" i="4"/>
  <c r="G16" i="4" s="1"/>
  <c r="H16" i="4" s="1"/>
  <c r="G15" i="4"/>
  <c r="H15" i="4" s="1"/>
  <c r="G14" i="4"/>
  <c r="H14" i="4" s="1"/>
  <c r="G13" i="4"/>
  <c r="H13" i="4" s="1"/>
  <c r="G12" i="4"/>
  <c r="H12" i="4" s="1"/>
  <c r="E9" i="4"/>
  <c r="G9" i="4" s="1"/>
  <c r="H9" i="4" s="1"/>
  <c r="D11" i="17"/>
  <c r="E113" i="29"/>
  <c r="F113" i="29" s="1"/>
  <c r="E114" i="29"/>
  <c r="F114" i="29"/>
  <c r="E115" i="29"/>
  <c r="F115" i="29" s="1"/>
  <c r="D116" i="29"/>
  <c r="E116" i="29" s="1"/>
  <c r="F116" i="29" s="1"/>
  <c r="E122" i="29"/>
  <c r="F122" i="29" s="1"/>
  <c r="E123" i="29"/>
  <c r="F123" i="29" s="1"/>
  <c r="E124" i="29"/>
  <c r="F124" i="29" s="1"/>
  <c r="D125" i="29"/>
  <c r="E125" i="29" s="1"/>
  <c r="F125" i="29" s="1"/>
  <c r="E131" i="29"/>
  <c r="F131" i="29" s="1"/>
  <c r="E132" i="29"/>
  <c r="F132" i="29" s="1"/>
  <c r="E133" i="29"/>
  <c r="F133" i="29" s="1"/>
  <c r="D134" i="29"/>
  <c r="E134" i="29" s="1"/>
  <c r="F134" i="29" s="1"/>
  <c r="E140" i="29"/>
  <c r="F140" i="29" s="1"/>
  <c r="E141" i="29"/>
  <c r="F141" i="29" s="1"/>
  <c r="E142" i="29"/>
  <c r="F142" i="29" s="1"/>
  <c r="D143" i="29"/>
  <c r="E143" i="29" s="1"/>
  <c r="F143" i="29" s="1"/>
  <c r="E149" i="29"/>
  <c r="F149" i="29" s="1"/>
  <c r="E150" i="29"/>
  <c r="F150" i="29" s="1"/>
  <c r="E151" i="29"/>
  <c r="F151" i="29" s="1"/>
  <c r="D152" i="29"/>
  <c r="E152" i="29" s="1"/>
  <c r="F152" i="29" s="1"/>
  <c r="E158" i="29"/>
  <c r="F158" i="29" s="1"/>
  <c r="E159" i="29"/>
  <c r="F159" i="29" s="1"/>
  <c r="E160" i="29"/>
  <c r="F160" i="29" s="1"/>
  <c r="D161" i="29"/>
  <c r="E161" i="29" s="1"/>
  <c r="F161" i="29" s="1"/>
  <c r="E167" i="29"/>
  <c r="F167" i="29" s="1"/>
  <c r="E168" i="29"/>
  <c r="F168" i="29" s="1"/>
  <c r="E169" i="29"/>
  <c r="F169" i="29" s="1"/>
  <c r="D170" i="29"/>
  <c r="E170" i="29" s="1"/>
  <c r="F170" i="29" s="1"/>
  <c r="E176" i="29"/>
  <c r="F176" i="29" s="1"/>
  <c r="E177" i="29"/>
  <c r="F177" i="29" s="1"/>
  <c r="E178" i="29"/>
  <c r="F178" i="29" s="1"/>
  <c r="D179" i="29"/>
  <c r="E179" i="29" s="1"/>
  <c r="F179" i="29" s="1"/>
  <c r="E38" i="28"/>
  <c r="F38" i="28" s="1"/>
  <c r="E39" i="28"/>
  <c r="F39" i="28" s="1"/>
  <c r="E40" i="28"/>
  <c r="F40" i="28" s="1"/>
  <c r="E41" i="28"/>
  <c r="F41" i="28" s="1"/>
  <c r="E42" i="28"/>
  <c r="F42" i="28" s="1"/>
  <c r="E43" i="28"/>
  <c r="F43" i="28" s="1"/>
  <c r="E44" i="28"/>
  <c r="F44" i="28" s="1"/>
  <c r="E45" i="28"/>
  <c r="F45" i="28" s="1"/>
  <c r="E46" i="28"/>
  <c r="F46" i="28" s="1"/>
  <c r="E47" i="28"/>
  <c r="F47" i="28" s="1"/>
  <c r="E48" i="28"/>
  <c r="F48" i="28" s="1"/>
  <c r="E49" i="28"/>
  <c r="F49" i="28" s="1"/>
  <c r="E50" i="28"/>
  <c r="F50" i="28" s="1"/>
  <c r="E51" i="28"/>
  <c r="F51" i="28" s="1"/>
  <c r="E52" i="28"/>
  <c r="F52" i="28" s="1"/>
  <c r="E53" i="28"/>
  <c r="F53" i="28" s="1"/>
  <c r="E55" i="28"/>
  <c r="F55" i="28" s="1"/>
  <c r="E56" i="28"/>
  <c r="F56" i="28" s="1"/>
  <c r="F63" i="28"/>
  <c r="G63" i="28" s="1"/>
  <c r="F64" i="28"/>
  <c r="G64" i="28" s="1"/>
  <c r="F65" i="28"/>
  <c r="G65" i="28" s="1"/>
  <c r="F66" i="28"/>
  <c r="G66" i="28" s="1"/>
  <c r="F67" i="28"/>
  <c r="G67" i="28" s="1"/>
  <c r="E68" i="28"/>
  <c r="F68" i="28" s="1"/>
  <c r="G68" i="28" s="1"/>
  <c r="F70" i="28"/>
  <c r="G70" i="28" s="1"/>
  <c r="F71" i="28"/>
  <c r="G71" i="28" s="1"/>
  <c r="F72" i="28"/>
  <c r="G72" i="28" s="1"/>
  <c r="F73" i="28"/>
  <c r="G73" i="28" s="1"/>
  <c r="E74" i="28"/>
  <c r="F74" i="28" s="1"/>
  <c r="G74" i="28" s="1"/>
  <c r="F76" i="28"/>
  <c r="G76" i="28" s="1"/>
  <c r="F77" i="28"/>
  <c r="G77" i="28" s="1"/>
  <c r="F78" i="28"/>
  <c r="G78" i="28" s="1"/>
  <c r="F79" i="28"/>
  <c r="G79" i="28" s="1"/>
  <c r="E80" i="28"/>
  <c r="F80" i="28" s="1"/>
  <c r="G80" i="28" s="1"/>
  <c r="F82" i="28"/>
  <c r="G82" i="28" s="1"/>
  <c r="F83" i="28"/>
  <c r="G83" i="28" s="1"/>
  <c r="F84" i="28"/>
  <c r="G84" i="28" s="1"/>
  <c r="F85" i="28"/>
  <c r="G85" i="28" s="1"/>
  <c r="F86" i="28"/>
  <c r="G86" i="28" s="1"/>
  <c r="F87" i="28"/>
  <c r="G87" i="28" s="1"/>
  <c r="E88" i="28"/>
  <c r="F88" i="28" s="1"/>
  <c r="G88" i="28" s="1"/>
  <c r="F90" i="28"/>
  <c r="G90" i="28" s="1"/>
  <c r="F91" i="28"/>
  <c r="G91" i="28" s="1"/>
  <c r="F92" i="28"/>
  <c r="G92" i="28" s="1"/>
  <c r="F93" i="28"/>
  <c r="G93" i="28" s="1"/>
  <c r="F94" i="28"/>
  <c r="G94" i="28" s="1"/>
  <c r="F95" i="28"/>
  <c r="G95" i="28" s="1"/>
  <c r="E96" i="28"/>
  <c r="E97" i="28" s="1"/>
  <c r="F97" i="28" s="1"/>
  <c r="G97" i="28" s="1"/>
  <c r="F98" i="28"/>
  <c r="G98" i="28" s="1"/>
  <c r="F99" i="28"/>
  <c r="G99" i="28" s="1"/>
  <c r="F100" i="28"/>
  <c r="G100" i="28" s="1"/>
  <c r="F101" i="28"/>
  <c r="G101" i="28" s="1"/>
  <c r="F102" i="28"/>
  <c r="G102" i="28" s="1"/>
  <c r="F103" i="28"/>
  <c r="G103" i="28" s="1"/>
  <c r="F104" i="28"/>
  <c r="G104" i="28" s="1"/>
  <c r="F105" i="28"/>
  <c r="G105" i="28" s="1"/>
  <c r="E106" i="28"/>
  <c r="E107" i="28" s="1"/>
  <c r="F107" i="28" s="1"/>
  <c r="G107" i="28" s="1"/>
  <c r="F108" i="28"/>
  <c r="G108" i="28" s="1"/>
  <c r="F109" i="28"/>
  <c r="G109" i="28" s="1"/>
  <c r="F110" i="28"/>
  <c r="G110" i="28" s="1"/>
  <c r="F111" i="28"/>
  <c r="G111" i="28" s="1"/>
  <c r="F112" i="28"/>
  <c r="G112" i="28" s="1"/>
  <c r="E113" i="28"/>
  <c r="E114" i="28" s="1"/>
  <c r="F115" i="28"/>
  <c r="G115" i="28" s="1"/>
  <c r="F116" i="28"/>
  <c r="G116" i="28" s="1"/>
  <c r="F117" i="28"/>
  <c r="G117" i="28" s="1"/>
  <c r="F118" i="28"/>
  <c r="G118" i="28" s="1"/>
  <c r="F119" i="28"/>
  <c r="G119" i="28" s="1"/>
  <c r="F120" i="28"/>
  <c r="G120" i="28" s="1"/>
  <c r="F121" i="28"/>
  <c r="G121" i="28" s="1"/>
  <c r="F122" i="28"/>
  <c r="G122" i="28" s="1"/>
  <c r="F123" i="28"/>
  <c r="G123" i="28" s="1"/>
  <c r="F124" i="28"/>
  <c r="G124" i="28" s="1"/>
  <c r="F125" i="28"/>
  <c r="G125" i="28" s="1"/>
  <c r="E126" i="28"/>
  <c r="F126" i="28" s="1"/>
  <c r="G126" i="28" s="1"/>
  <c r="F128" i="28"/>
  <c r="G128" i="28" s="1"/>
  <c r="F129" i="28"/>
  <c r="G129" i="28" s="1"/>
  <c r="F131" i="28"/>
  <c r="G131" i="28" s="1"/>
  <c r="F132" i="28"/>
  <c r="G132" i="28" s="1"/>
  <c r="F133" i="28"/>
  <c r="G133" i="28" s="1"/>
  <c r="E134" i="28"/>
  <c r="E135" i="28" s="1"/>
  <c r="F135" i="28" s="1"/>
  <c r="G135" i="28" s="1"/>
  <c r="F136" i="28"/>
  <c r="G136" i="28" s="1"/>
  <c r="F137" i="28"/>
  <c r="G137" i="28" s="1"/>
  <c r="F138" i="28"/>
  <c r="G138" i="28" s="1"/>
  <c r="F139" i="28"/>
  <c r="G139" i="28" s="1"/>
  <c r="F140" i="28"/>
  <c r="G140" i="28" s="1"/>
  <c r="E141" i="28"/>
  <c r="F143" i="28"/>
  <c r="G143" i="28" s="1"/>
  <c r="F144" i="28"/>
  <c r="G144" i="28" s="1"/>
  <c r="F145" i="28"/>
  <c r="G145" i="28" s="1"/>
  <c r="F146" i="28"/>
  <c r="G146" i="28" s="1"/>
  <c r="E147" i="28"/>
  <c r="F147" i="28" s="1"/>
  <c r="G147" i="28" s="1"/>
  <c r="G151" i="28"/>
  <c r="G152" i="28"/>
  <c r="G153" i="28"/>
  <c r="G154" i="28"/>
  <c r="G155" i="28"/>
  <c r="E156" i="28"/>
  <c r="E157" i="28" s="1"/>
  <c r="F157" i="28" s="1"/>
  <c r="G157" i="28" s="1"/>
  <c r="D17" i="17"/>
  <c r="D16" i="17"/>
  <c r="D15" i="17"/>
  <c r="E140" i="33"/>
  <c r="F140" i="33" s="1"/>
  <c r="E139" i="33"/>
  <c r="F139" i="33" s="1"/>
  <c r="E138" i="33"/>
  <c r="F138" i="33" s="1"/>
  <c r="E137" i="33"/>
  <c r="F137" i="33" s="1"/>
  <c r="E136" i="33"/>
  <c r="F136" i="33" s="1"/>
  <c r="E132" i="33"/>
  <c r="F132" i="33" s="1"/>
  <c r="E131" i="33"/>
  <c r="F131" i="33" s="1"/>
  <c r="E130" i="33"/>
  <c r="F130" i="33" s="1"/>
  <c r="E129" i="33"/>
  <c r="F129" i="33" s="1"/>
  <c r="E128" i="33"/>
  <c r="E127" i="33"/>
  <c r="E126" i="33"/>
  <c r="F126" i="33" s="1"/>
  <c r="E125" i="33"/>
  <c r="F125" i="33" s="1"/>
  <c r="E123" i="33"/>
  <c r="F123" i="33" s="1"/>
  <c r="E122" i="33"/>
  <c r="E121" i="33"/>
  <c r="F121" i="33" s="1"/>
  <c r="E120" i="33"/>
  <c r="F120" i="33" s="1"/>
  <c r="E119" i="33"/>
  <c r="F119" i="33" s="1"/>
  <c r="E118" i="33"/>
  <c r="F118" i="33" s="1"/>
  <c r="E117" i="33"/>
  <c r="F117" i="33" s="1"/>
  <c r="E113" i="33"/>
  <c r="F113" i="33" s="1"/>
  <c r="E112" i="33"/>
  <c r="F112" i="33" s="1"/>
  <c r="E111" i="33"/>
  <c r="F111" i="33" s="1"/>
  <c r="E110" i="33"/>
  <c r="F110" i="33" s="1"/>
  <c r="E109" i="33"/>
  <c r="F109" i="33" s="1"/>
  <c r="E108" i="33"/>
  <c r="F108" i="33" s="1"/>
  <c r="E107" i="33"/>
  <c r="F107" i="33" s="1"/>
  <c r="E106" i="33"/>
  <c r="F106" i="33" s="1"/>
  <c r="E105" i="33"/>
  <c r="F105" i="33" s="1"/>
  <c r="E104" i="33"/>
  <c r="F104" i="33" s="1"/>
  <c r="E103" i="33"/>
  <c r="F103" i="33" s="1"/>
  <c r="E102" i="33"/>
  <c r="F102" i="33" s="1"/>
  <c r="E101" i="33"/>
  <c r="F101" i="33" s="1"/>
  <c r="E100" i="33"/>
  <c r="F100" i="33" s="1"/>
  <c r="E99" i="33"/>
  <c r="F99" i="33" s="1"/>
  <c r="E98" i="33"/>
  <c r="F98" i="33" s="1"/>
  <c r="E97" i="33"/>
  <c r="F97" i="33" s="1"/>
  <c r="E96" i="33"/>
  <c r="F96" i="33" s="1"/>
  <c r="E95" i="33"/>
  <c r="F95" i="33" s="1"/>
  <c r="E94" i="33"/>
  <c r="F94" i="33" s="1"/>
  <c r="E93" i="33"/>
  <c r="F93" i="33" s="1"/>
  <c r="E90" i="33"/>
  <c r="F90" i="33" s="1"/>
  <c r="E89" i="33"/>
  <c r="F89" i="33" s="1"/>
  <c r="E88" i="33"/>
  <c r="F88" i="33" s="1"/>
  <c r="E87" i="33"/>
  <c r="F87" i="33" s="1"/>
  <c r="E85" i="33"/>
  <c r="F85" i="33" s="1"/>
  <c r="E84" i="33"/>
  <c r="F84" i="33" s="1"/>
  <c r="E81" i="33"/>
  <c r="F81" i="33" s="1"/>
  <c r="E79" i="33"/>
  <c r="F79" i="33" s="1"/>
  <c r="E75" i="33"/>
  <c r="F75" i="33" s="1"/>
  <c r="E92" i="33"/>
  <c r="F92" i="33" s="1"/>
  <c r="E83" i="33"/>
  <c r="F83" i="33" s="1"/>
  <c r="E82" i="33"/>
  <c r="F82" i="33" s="1"/>
  <c r="E80" i="33"/>
  <c r="F80" i="33" s="1"/>
  <c r="E78" i="33"/>
  <c r="F78" i="33" s="1"/>
  <c r="E74" i="33"/>
  <c r="F74" i="33" s="1"/>
  <c r="E73" i="33"/>
  <c r="F73" i="33" s="1"/>
  <c r="E72" i="33"/>
  <c r="F72" i="33" s="1"/>
  <c r="E71" i="33"/>
  <c r="F71" i="33" s="1"/>
  <c r="E70" i="33"/>
  <c r="F70" i="33" s="1"/>
  <c r="E66" i="33"/>
  <c r="F66" i="33" s="1"/>
  <c r="E65" i="33"/>
  <c r="F65" i="33" s="1"/>
  <c r="E63" i="33"/>
  <c r="E62" i="33"/>
  <c r="F62" i="33" s="1"/>
  <c r="E61" i="33"/>
  <c r="F61" i="33" s="1"/>
  <c r="E60" i="33"/>
  <c r="F60" i="33" s="1"/>
  <c r="E59" i="33"/>
  <c r="F59" i="33" s="1"/>
  <c r="E58" i="33"/>
  <c r="F58" i="33" s="1"/>
  <c r="E57" i="33"/>
  <c r="F57" i="33" s="1"/>
  <c r="E56" i="33"/>
  <c r="F56" i="33" s="1"/>
  <c r="E55" i="33"/>
  <c r="F55" i="33" s="1"/>
  <c r="E54" i="33"/>
  <c r="F54" i="33" s="1"/>
  <c r="E52" i="33"/>
  <c r="F52" i="33" s="1"/>
  <c r="E51" i="33"/>
  <c r="F51" i="33" s="1"/>
  <c r="E50" i="33"/>
  <c r="F50" i="33" s="1"/>
  <c r="E49" i="33"/>
  <c r="F49" i="33" s="1"/>
  <c r="E48" i="33"/>
  <c r="F48" i="33" s="1"/>
  <c r="E47" i="33"/>
  <c r="F47" i="33" s="1"/>
  <c r="E46" i="33"/>
  <c r="F46" i="33" s="1"/>
  <c r="E45" i="33"/>
  <c r="F45" i="33" s="1"/>
  <c r="E44" i="33"/>
  <c r="F44" i="33" s="1"/>
  <c r="E43" i="33"/>
  <c r="F43" i="33" s="1"/>
  <c r="E42" i="33"/>
  <c r="F42" i="33" s="1"/>
  <c r="E41" i="33"/>
  <c r="F41" i="33" s="1"/>
  <c r="E40" i="33"/>
  <c r="F40" i="33" s="1"/>
  <c r="E22" i="33"/>
  <c r="F22" i="33" s="1"/>
  <c r="E21" i="33"/>
  <c r="F21" i="33" s="1"/>
  <c r="E20" i="33"/>
  <c r="F20" i="33" s="1"/>
  <c r="E19" i="33"/>
  <c r="F19" i="33" s="1"/>
  <c r="E18" i="33"/>
  <c r="F18" i="33" s="1"/>
  <c r="E17" i="33"/>
  <c r="F17" i="33" s="1"/>
  <c r="E16" i="33"/>
  <c r="F16" i="33" s="1"/>
  <c r="E15" i="33"/>
  <c r="F15" i="33" s="1"/>
  <c r="E14" i="33"/>
  <c r="F14" i="33" s="1"/>
  <c r="E13" i="33"/>
  <c r="F13" i="33" s="1"/>
  <c r="D104" i="29"/>
  <c r="E103" i="29"/>
  <c r="F103" i="29" s="1"/>
  <c r="E102" i="29"/>
  <c r="F102" i="29" s="1"/>
  <c r="E101" i="29"/>
  <c r="F101" i="29" s="1"/>
  <c r="E100" i="29"/>
  <c r="F100" i="29" s="1"/>
  <c r="E99" i="29"/>
  <c r="F99" i="29" s="1"/>
  <c r="E98" i="29"/>
  <c r="F98" i="29" s="1"/>
  <c r="D92" i="29"/>
  <c r="E90" i="29"/>
  <c r="F90" i="29" s="1"/>
  <c r="E88" i="29"/>
  <c r="F88" i="29" s="1"/>
  <c r="E86" i="29"/>
  <c r="F86" i="29" s="1"/>
  <c r="D80" i="29"/>
  <c r="E80" i="29" s="1"/>
  <c r="F80" i="29" s="1"/>
  <c r="E79" i="29"/>
  <c r="F79" i="29" s="1"/>
  <c r="E78" i="29"/>
  <c r="F78" i="29" s="1"/>
  <c r="E77" i="29"/>
  <c r="F77" i="29" s="1"/>
  <c r="E76" i="29"/>
  <c r="F76" i="29" s="1"/>
  <c r="E75" i="29"/>
  <c r="F75" i="29" s="1"/>
  <c r="E74" i="29"/>
  <c r="F74" i="29" s="1"/>
  <c r="D68" i="29"/>
  <c r="E68" i="29" s="1"/>
  <c r="F68" i="29" s="1"/>
  <c r="E67" i="29"/>
  <c r="F67" i="29" s="1"/>
  <c r="E66" i="29"/>
  <c r="F66" i="29" s="1"/>
  <c r="E65" i="29"/>
  <c r="F65" i="29" s="1"/>
  <c r="E64" i="29"/>
  <c r="F64" i="29" s="1"/>
  <c r="E63" i="29"/>
  <c r="F63" i="29" s="1"/>
  <c r="E62" i="29"/>
  <c r="F62" i="29" s="1"/>
  <c r="D56" i="29"/>
  <c r="E56" i="29" s="1"/>
  <c r="F56" i="29" s="1"/>
  <c r="E55" i="29"/>
  <c r="F55" i="29" s="1"/>
  <c r="E54" i="29"/>
  <c r="F54" i="29" s="1"/>
  <c r="E53" i="29"/>
  <c r="F53" i="29" s="1"/>
  <c r="E52" i="29"/>
  <c r="F52" i="29" s="1"/>
  <c r="E51" i="29"/>
  <c r="F51" i="29" s="1"/>
  <c r="E50" i="29"/>
  <c r="F50" i="29" s="1"/>
  <c r="D44" i="29"/>
  <c r="E44" i="29" s="1"/>
  <c r="F44" i="29" s="1"/>
  <c r="E43" i="29"/>
  <c r="F43" i="29" s="1"/>
  <c r="E42" i="29"/>
  <c r="F42" i="29" s="1"/>
  <c r="E41" i="29"/>
  <c r="F41" i="29" s="1"/>
  <c r="E40" i="29"/>
  <c r="F40" i="29" s="1"/>
  <c r="E39" i="29"/>
  <c r="F39" i="29" s="1"/>
  <c r="E38" i="29"/>
  <c r="F38" i="29" s="1"/>
  <c r="D32" i="29"/>
  <c r="E32" i="29" s="1"/>
  <c r="F32" i="29" s="1"/>
  <c r="E31" i="29"/>
  <c r="F31" i="29" s="1"/>
  <c r="E30" i="29"/>
  <c r="F30" i="29" s="1"/>
  <c r="E29" i="29"/>
  <c r="F29" i="29" s="1"/>
  <c r="E28" i="29"/>
  <c r="F28" i="29" s="1"/>
  <c r="E27" i="29"/>
  <c r="F27" i="29" s="1"/>
  <c r="E26" i="29"/>
  <c r="F26" i="29" s="1"/>
  <c r="E20" i="29"/>
  <c r="F20" i="29" s="1"/>
  <c r="E19" i="29"/>
  <c r="F19" i="29" s="1"/>
  <c r="E18" i="29"/>
  <c r="F18" i="29" s="1"/>
  <c r="E17" i="29"/>
  <c r="F17" i="29" s="1"/>
  <c r="E16" i="29"/>
  <c r="F16" i="29" s="1"/>
  <c r="E15" i="29"/>
  <c r="F15" i="29" s="1"/>
  <c r="E14" i="29"/>
  <c r="F14" i="29" s="1"/>
  <c r="E30" i="28"/>
  <c r="F30" i="28" s="1"/>
  <c r="E29" i="28"/>
  <c r="F29" i="28" s="1"/>
  <c r="E28" i="28"/>
  <c r="F28" i="28" s="1"/>
  <c r="E27" i="28"/>
  <c r="F27" i="28" s="1"/>
  <c r="E26" i="28"/>
  <c r="F26" i="28" s="1"/>
  <c r="E25" i="28"/>
  <c r="F25" i="28" s="1"/>
  <c r="E24" i="28"/>
  <c r="F24" i="28" s="1"/>
  <c r="E23" i="28"/>
  <c r="F23" i="28" s="1"/>
  <c r="E22" i="28"/>
  <c r="F22" i="28" s="1"/>
  <c r="E15" i="28"/>
  <c r="F15" i="28" s="1"/>
  <c r="E14" i="28"/>
  <c r="F14" i="28" s="1"/>
  <c r="E13" i="28"/>
  <c r="F13" i="28" s="1"/>
  <c r="F106" i="28" l="1"/>
  <c r="G106" i="28" s="1"/>
  <c r="I11" i="15"/>
  <c r="J11" i="15" s="1"/>
  <c r="G53" i="15"/>
  <c r="I53" i="15" s="1"/>
  <c r="J53" i="15" s="1"/>
  <c r="I195" i="15"/>
  <c r="J195" i="15" s="1"/>
  <c r="I236" i="15"/>
  <c r="J236" i="15" s="1"/>
  <c r="G130" i="15"/>
  <c r="I130" i="15" s="1"/>
  <c r="J130" i="15" s="1"/>
  <c r="I189" i="15"/>
  <c r="J189" i="15" s="1"/>
  <c r="G87" i="15"/>
  <c r="I87" i="15" s="1"/>
  <c r="J87" i="15" s="1"/>
  <c r="G19" i="15"/>
  <c r="I19" i="15" s="1"/>
  <c r="J19" i="15" s="1"/>
  <c r="G62" i="15"/>
  <c r="I62" i="15" s="1"/>
  <c r="J62" i="15" s="1"/>
  <c r="I186" i="15"/>
  <c r="J186" i="15" s="1"/>
  <c r="I36" i="15"/>
  <c r="J36" i="15" s="1"/>
  <c r="I182" i="15"/>
  <c r="J182" i="15" s="1"/>
  <c r="I24" i="15"/>
  <c r="J24" i="15" s="1"/>
  <c r="G208" i="15"/>
  <c r="I208" i="15" s="1"/>
  <c r="J208" i="15" s="1"/>
  <c r="I27" i="15"/>
  <c r="J27" i="15" s="1"/>
  <c r="F19" i="15"/>
  <c r="I52" i="15"/>
  <c r="J52" i="15" s="1"/>
  <c r="I207" i="15"/>
  <c r="J207" i="15" s="1"/>
  <c r="F28" i="15"/>
  <c r="G121" i="15"/>
  <c r="I121" i="15" s="1"/>
  <c r="J121" i="15" s="1"/>
  <c r="G96" i="15"/>
  <c r="I96" i="15" s="1"/>
  <c r="J96" i="15" s="1"/>
  <c r="G164" i="15"/>
  <c r="I164" i="15" s="1"/>
  <c r="J164" i="15" s="1"/>
  <c r="G28" i="15"/>
  <c r="F190" i="15"/>
  <c r="F37" i="15"/>
  <c r="I86" i="15"/>
  <c r="J86" i="15" s="1"/>
  <c r="I15" i="15"/>
  <c r="J15" i="15" s="1"/>
  <c r="G155" i="15"/>
  <c r="I155" i="15" s="1"/>
  <c r="J155" i="15" s="1"/>
  <c r="F199" i="15"/>
  <c r="I32" i="15"/>
  <c r="J32" i="15" s="1"/>
  <c r="G37" i="15"/>
  <c r="I192" i="15"/>
  <c r="J192" i="15" s="1"/>
  <c r="G199" i="15"/>
  <c r="G25" i="4"/>
  <c r="H25" i="4" s="1"/>
  <c r="E11" i="4"/>
  <c r="E17" i="4" s="1"/>
  <c r="G17" i="4" s="1"/>
  <c r="H17" i="4" s="1"/>
  <c r="F96" i="28"/>
  <c r="G96" i="28" s="1"/>
  <c r="F134" i="28"/>
  <c r="G134" i="28" s="1"/>
  <c r="E127" i="28"/>
  <c r="F127" i="28" s="1"/>
  <c r="G127" i="28" s="1"/>
  <c r="E69" i="28"/>
  <c r="F69" i="28" s="1"/>
  <c r="G69" i="28" s="1"/>
  <c r="E81" i="28"/>
  <c r="F81" i="28" s="1"/>
  <c r="G81" i="28" s="1"/>
  <c r="F156" i="28"/>
  <c r="G156" i="28" s="1"/>
  <c r="E75" i="28"/>
  <c r="F75" i="28" s="1"/>
  <c r="G75" i="28" s="1"/>
  <c r="F113" i="28"/>
  <c r="G113" i="28" s="1"/>
  <c r="F141" i="28"/>
  <c r="G141" i="28" s="1"/>
  <c r="I20" i="25"/>
  <c r="N20" i="25"/>
  <c r="G71" i="15"/>
  <c r="G105" i="15"/>
  <c r="G139" i="15"/>
  <c r="G173" i="15"/>
  <c r="I198" i="15"/>
  <c r="J198" i="15" s="1"/>
  <c r="G190" i="15"/>
  <c r="I58" i="15"/>
  <c r="J58" i="15" s="1"/>
  <c r="I92" i="15"/>
  <c r="J92" i="15" s="1"/>
  <c r="I126" i="15"/>
  <c r="J126" i="15" s="1"/>
  <c r="I160" i="15"/>
  <c r="J160" i="15" s="1"/>
  <c r="I18" i="15"/>
  <c r="J18" i="15" s="1"/>
  <c r="D69" i="27"/>
  <c r="D101" i="27"/>
  <c r="E35" i="27"/>
  <c r="D40" i="27"/>
  <c r="E40" i="27" s="1"/>
  <c r="D48" i="27"/>
  <c r="D56" i="27"/>
  <c r="D78" i="27"/>
  <c r="D88" i="27"/>
  <c r="E33" i="27"/>
  <c r="D53" i="27"/>
  <c r="C58" i="27"/>
  <c r="D79" i="27"/>
  <c r="C90" i="27"/>
  <c r="E28" i="27"/>
  <c r="F33" i="27"/>
  <c r="E36" i="27"/>
  <c r="D72" i="27"/>
  <c r="F28" i="27"/>
  <c r="E31" i="27"/>
  <c r="F36" i="27"/>
  <c r="D46" i="27"/>
  <c r="D54" i="27"/>
  <c r="D95" i="27"/>
  <c r="C106" i="27"/>
  <c r="E29" i="27"/>
  <c r="E37" i="27"/>
  <c r="F410" i="6"/>
  <c r="H410" i="6" s="1"/>
  <c r="I410" i="6" s="1"/>
  <c r="E117" i="6"/>
  <c r="G117" i="6" s="1"/>
  <c r="H117" i="6" s="1"/>
  <c r="E98" i="6"/>
  <c r="G98" i="6" s="1"/>
  <c r="H98" i="6" s="1"/>
  <c r="E60" i="6"/>
  <c r="G60" i="6" s="1"/>
  <c r="H60" i="6" s="1"/>
  <c r="G78" i="6"/>
  <c r="H78" i="6" s="1"/>
  <c r="G97" i="6"/>
  <c r="H97" i="6" s="1"/>
  <c r="G116" i="6"/>
  <c r="H116" i="6" s="1"/>
  <c r="E92" i="29"/>
  <c r="F92" i="29" s="1"/>
  <c r="E104" i="29"/>
  <c r="F104" i="29" s="1"/>
  <c r="F114" i="28"/>
  <c r="G114" i="28" s="1"/>
  <c r="E148" i="28"/>
  <c r="F148" i="28" s="1"/>
  <c r="G148" i="28" s="1"/>
  <c r="E142" i="28"/>
  <c r="F142" i="28" s="1"/>
  <c r="G142" i="28" s="1"/>
  <c r="E89" i="28"/>
  <c r="F89" i="28" s="1"/>
  <c r="G89" i="28" s="1"/>
  <c r="E53" i="33"/>
  <c r="F53" i="33" s="1"/>
  <c r="M19" i="25"/>
  <c r="I19" i="25"/>
  <c r="I37" i="15" l="1"/>
  <c r="J37" i="15" s="1"/>
  <c r="I28" i="15"/>
  <c r="J28" i="15" s="1"/>
  <c r="F209" i="15"/>
  <c r="I199" i="15"/>
  <c r="J199" i="15" s="1"/>
  <c r="F38" i="15"/>
  <c r="G38" i="15"/>
  <c r="G209" i="15"/>
  <c r="I209" i="15" s="1"/>
  <c r="J209" i="15" s="1"/>
  <c r="I38" i="15"/>
  <c r="J38" i="15" s="1"/>
  <c r="I190" i="15"/>
  <c r="J190" i="15" s="1"/>
  <c r="J20" i="25"/>
  <c r="E158" i="28"/>
  <c r="F158" i="28" s="1"/>
  <c r="G158" i="28" s="1"/>
  <c r="G106" i="15"/>
  <c r="I106" i="15" s="1"/>
  <c r="J106" i="15" s="1"/>
  <c r="I105" i="15"/>
  <c r="J105" i="15" s="1"/>
  <c r="G140" i="15"/>
  <c r="I140" i="15" s="1"/>
  <c r="J140" i="15" s="1"/>
  <c r="I139" i="15"/>
  <c r="J139" i="15" s="1"/>
  <c r="G72" i="15"/>
  <c r="I72" i="15" s="1"/>
  <c r="J72" i="15" s="1"/>
  <c r="I71" i="15"/>
  <c r="J71" i="15" s="1"/>
  <c r="G174" i="15"/>
  <c r="I174" i="15" s="1"/>
  <c r="J174" i="15" s="1"/>
  <c r="I173" i="15"/>
  <c r="J173" i="15" s="1"/>
  <c r="F40" i="27"/>
  <c r="D106" i="27"/>
  <c r="D58" i="27"/>
  <c r="D74" i="27"/>
  <c r="D90" i="27"/>
  <c r="J127" i="23"/>
  <c r="K127" i="23" s="1"/>
  <c r="J128" i="23"/>
  <c r="K128" i="23" s="1"/>
  <c r="J129" i="23"/>
  <c r="K129" i="23" s="1"/>
  <c r="I145" i="23"/>
  <c r="H145" i="23"/>
  <c r="I141" i="23"/>
  <c r="H141" i="23"/>
  <c r="I149" i="23"/>
  <c r="N149" i="23" s="1"/>
  <c r="H149" i="23"/>
  <c r="M149" i="23" s="1"/>
  <c r="I147" i="23"/>
  <c r="H147" i="23"/>
  <c r="M143" i="23"/>
  <c r="N139" i="23"/>
  <c r="N116" i="23"/>
  <c r="N117" i="23"/>
  <c r="N118" i="23"/>
  <c r="N119" i="23"/>
  <c r="N120" i="23"/>
  <c r="N121" i="23"/>
  <c r="N122" i="23"/>
  <c r="N123" i="23"/>
  <c r="N124" i="23"/>
  <c r="N125" i="23"/>
  <c r="N126" i="23"/>
  <c r="N127" i="23"/>
  <c r="N128" i="23"/>
  <c r="N129" i="23"/>
  <c r="N115" i="23"/>
  <c r="M116" i="23"/>
  <c r="M117" i="23"/>
  <c r="M118" i="23"/>
  <c r="M119" i="23"/>
  <c r="M120" i="23"/>
  <c r="M121" i="23"/>
  <c r="M122" i="23"/>
  <c r="M123" i="23"/>
  <c r="M124" i="23"/>
  <c r="M125" i="23"/>
  <c r="M126" i="23"/>
  <c r="M127" i="23"/>
  <c r="M128" i="23"/>
  <c r="M129" i="23"/>
  <c r="M115" i="23"/>
  <c r="J118" i="23"/>
  <c r="K118" i="23" s="1"/>
  <c r="J125" i="23"/>
  <c r="K125" i="23" s="1"/>
  <c r="J123" i="23"/>
  <c r="K123" i="23" s="1"/>
  <c r="J122" i="23"/>
  <c r="K122" i="23" s="1"/>
  <c r="I130" i="23"/>
  <c r="N130" i="23" s="1"/>
  <c r="H130" i="23"/>
  <c r="M130" i="23" s="1"/>
  <c r="E130" i="23"/>
  <c r="F130" i="23" s="1"/>
  <c r="E126" i="23"/>
  <c r="F126" i="23" s="1"/>
  <c r="E125" i="23"/>
  <c r="F125" i="23" s="1"/>
  <c r="E124" i="23"/>
  <c r="F124" i="23" s="1"/>
  <c r="E123" i="23"/>
  <c r="F123" i="23" s="1"/>
  <c r="E122" i="23"/>
  <c r="F122" i="23" s="1"/>
  <c r="E121" i="23"/>
  <c r="F121" i="23" s="1"/>
  <c r="E120" i="23"/>
  <c r="F120" i="23" s="1"/>
  <c r="E119" i="23"/>
  <c r="F119" i="23" s="1"/>
  <c r="E118" i="23"/>
  <c r="F118" i="23" s="1"/>
  <c r="E117" i="23"/>
  <c r="F117" i="23" s="1"/>
  <c r="E116" i="23"/>
  <c r="F116" i="23" s="1"/>
  <c r="E115" i="23"/>
  <c r="F115" i="23" s="1"/>
  <c r="J73" i="23"/>
  <c r="J78" i="23"/>
  <c r="J77" i="23"/>
  <c r="J76" i="23"/>
  <c r="J75" i="23"/>
  <c r="J74" i="23"/>
  <c r="I82" i="23"/>
  <c r="I79" i="23"/>
  <c r="F71" i="23"/>
  <c r="F73" i="23"/>
  <c r="F74" i="23"/>
  <c r="F75" i="23"/>
  <c r="F76" i="23"/>
  <c r="F77" i="23"/>
  <c r="F78" i="23"/>
  <c r="F80" i="23"/>
  <c r="F81" i="23"/>
  <c r="F70" i="23"/>
  <c r="E82" i="23"/>
  <c r="E79" i="23"/>
  <c r="E72" i="23"/>
  <c r="J145" i="23" l="1"/>
  <c r="M145" i="23"/>
  <c r="K141" i="23"/>
  <c r="E139" i="23"/>
  <c r="F147" i="23"/>
  <c r="K147" i="23"/>
  <c r="N145" i="23"/>
  <c r="J149" i="23"/>
  <c r="N147" i="23"/>
  <c r="M141" i="23"/>
  <c r="K145" i="23"/>
  <c r="F141" i="23"/>
  <c r="J147" i="23"/>
  <c r="J141" i="23"/>
  <c r="O149" i="23"/>
  <c r="P149" i="23"/>
  <c r="E143" i="23"/>
  <c r="M147" i="23"/>
  <c r="N143" i="23"/>
  <c r="P143" i="23" s="1"/>
  <c r="K149" i="23"/>
  <c r="M139" i="23"/>
  <c r="P139" i="23" s="1"/>
  <c r="N141" i="23"/>
  <c r="F143" i="23"/>
  <c r="F145" i="23"/>
  <c r="F139" i="23"/>
  <c r="E147" i="23"/>
  <c r="E141" i="23"/>
  <c r="E145" i="23"/>
  <c r="O128" i="23"/>
  <c r="P128" i="23" s="1"/>
  <c r="O120" i="23"/>
  <c r="P120" i="23" s="1"/>
  <c r="O127" i="23"/>
  <c r="P127" i="23" s="1"/>
  <c r="O115" i="23"/>
  <c r="P115" i="23" s="1"/>
  <c r="O122" i="23"/>
  <c r="P122" i="23" s="1"/>
  <c r="O119" i="23"/>
  <c r="P119" i="23" s="1"/>
  <c r="O126" i="23"/>
  <c r="P126" i="23" s="1"/>
  <c r="O124" i="23"/>
  <c r="P124" i="23" s="1"/>
  <c r="O116" i="23"/>
  <c r="P116" i="23" s="1"/>
  <c r="O118" i="23"/>
  <c r="P118" i="23" s="1"/>
  <c r="O125" i="23"/>
  <c r="P125" i="23" s="1"/>
  <c r="O117" i="23"/>
  <c r="P117" i="23" s="1"/>
  <c r="J130" i="23"/>
  <c r="K130" i="23" s="1"/>
  <c r="O123" i="23"/>
  <c r="P123" i="23" s="1"/>
  <c r="O129" i="23"/>
  <c r="P129" i="23" s="1"/>
  <c r="O121" i="23"/>
  <c r="P121" i="23" s="1"/>
  <c r="O130" i="23"/>
  <c r="P130" i="23" s="1"/>
  <c r="I83" i="23"/>
  <c r="F72" i="23"/>
  <c r="F79" i="23"/>
  <c r="F82" i="23"/>
  <c r="J79" i="23"/>
  <c r="E83" i="23"/>
  <c r="O145" i="23" l="1"/>
  <c r="P145" i="23"/>
  <c r="P141" i="23"/>
  <c r="P147" i="23"/>
  <c r="O141" i="23"/>
  <c r="O147" i="23"/>
  <c r="O143" i="23"/>
  <c r="O139" i="23"/>
  <c r="J83" i="23"/>
  <c r="F83" i="23"/>
  <c r="I63" i="23" l="1"/>
  <c r="I60" i="23"/>
  <c r="I53" i="23"/>
  <c r="G63" i="23"/>
  <c r="G60" i="23"/>
  <c r="K61" i="23"/>
  <c r="L61" i="23" s="1"/>
  <c r="N10" i="25"/>
  <c r="O25" i="25" s="1"/>
  <c r="N11" i="25"/>
  <c r="O11" i="25" s="1"/>
  <c r="N12" i="25"/>
  <c r="O12" i="25" s="1"/>
  <c r="N13" i="25"/>
  <c r="N14" i="25"/>
  <c r="O14" i="25" s="1"/>
  <c r="N15" i="25"/>
  <c r="O24" i="25" s="1"/>
  <c r="N16" i="25"/>
  <c r="N17" i="25"/>
  <c r="N18" i="25"/>
  <c r="O18" i="25" s="1"/>
  <c r="N9" i="25"/>
  <c r="J10" i="25"/>
  <c r="J11" i="25"/>
  <c r="J12" i="25"/>
  <c r="J13" i="25"/>
  <c r="J14" i="25"/>
  <c r="J15" i="25"/>
  <c r="J16" i="25"/>
  <c r="J17" i="25"/>
  <c r="J18" i="25"/>
  <c r="J19" i="25"/>
  <c r="F29" i="24"/>
  <c r="F30" i="24"/>
  <c r="F31" i="24"/>
  <c r="F32" i="24"/>
  <c r="F33" i="24"/>
  <c r="F34" i="24"/>
  <c r="F35" i="24"/>
  <c r="F36" i="24"/>
  <c r="F28" i="24"/>
  <c r="O10" i="25" l="1"/>
  <c r="O16" i="25"/>
  <c r="I64" i="23"/>
  <c r="O15" i="25"/>
  <c r="O13" i="25"/>
  <c r="G64" i="23"/>
  <c r="O17" i="25"/>
  <c r="I12" i="24"/>
  <c r="H13" i="24"/>
  <c r="G13" i="24"/>
  <c r="I10" i="24"/>
  <c r="I11" i="24"/>
  <c r="J12" i="24" l="1"/>
  <c r="J11" i="24"/>
  <c r="I13" i="24"/>
  <c r="J13" i="24" s="1"/>
  <c r="J10" i="24"/>
  <c r="I188" i="23"/>
  <c r="I186" i="23"/>
  <c r="I185" i="23"/>
  <c r="I184" i="23"/>
  <c r="I183" i="23"/>
  <c r="I182" i="23"/>
  <c r="I181" i="23"/>
  <c r="I180" i="23"/>
  <c r="I179" i="23"/>
  <c r="I178" i="23"/>
  <c r="I177" i="23"/>
  <c r="I176" i="23"/>
  <c r="I175" i="23"/>
  <c r="I174" i="23"/>
  <c r="I173" i="23"/>
  <c r="I172" i="23"/>
  <c r="I171" i="23"/>
  <c r="I170" i="23"/>
  <c r="I169" i="23"/>
  <c r="I168" i="23"/>
  <c r="I167" i="23"/>
  <c r="I166" i="23"/>
  <c r="F158" i="23"/>
  <c r="F157" i="23"/>
  <c r="F156" i="23"/>
  <c r="J106" i="23"/>
  <c r="J104" i="23"/>
  <c r="K104" i="23" s="1"/>
  <c r="L104" i="23" s="1"/>
  <c r="J103" i="23"/>
  <c r="K103" i="23" s="1"/>
  <c r="L103" i="23" s="1"/>
  <c r="J101" i="23"/>
  <c r="K101" i="23" s="1"/>
  <c r="L101" i="23" s="1"/>
  <c r="J100" i="23"/>
  <c r="J99" i="23"/>
  <c r="K99" i="23" s="1"/>
  <c r="L99" i="23" s="1"/>
  <c r="J98" i="23"/>
  <c r="K98" i="23" s="1"/>
  <c r="L98" i="23" s="1"/>
  <c r="J97" i="23"/>
  <c r="K97" i="23" s="1"/>
  <c r="L97" i="23" s="1"/>
  <c r="J95" i="23"/>
  <c r="J93" i="23"/>
  <c r="K93" i="23" s="1"/>
  <c r="L93" i="23" s="1"/>
  <c r="J91" i="23"/>
  <c r="K91" i="23" s="1"/>
  <c r="L91" i="23" s="1"/>
  <c r="J90" i="23"/>
  <c r="K55" i="23"/>
  <c r="L55" i="23" s="1"/>
  <c r="K56" i="23"/>
  <c r="L56" i="23" s="1"/>
  <c r="K57" i="23"/>
  <c r="L57" i="23" s="1"/>
  <c r="K58" i="23"/>
  <c r="L58" i="23" s="1"/>
  <c r="K59" i="23"/>
  <c r="L59" i="23" s="1"/>
  <c r="K52" i="23"/>
  <c r="L52" i="23" s="1"/>
  <c r="L19" i="25"/>
  <c r="E37" i="24" l="1"/>
  <c r="N19" i="25"/>
  <c r="K54" i="23"/>
  <c r="J60" i="23"/>
  <c r="K62" i="23"/>
  <c r="J63" i="23"/>
  <c r="K51" i="23"/>
  <c r="J53" i="23"/>
  <c r="K100" i="23"/>
  <c r="L100" i="23" s="1"/>
  <c r="K90" i="23"/>
  <c r="L90" i="23" s="1"/>
  <c r="K106" i="23"/>
  <c r="L106" i="23" s="1"/>
  <c r="K95" i="23"/>
  <c r="L95" i="23" s="1"/>
  <c r="O19" i="25" l="1"/>
  <c r="O20" i="25"/>
  <c r="J64" i="23"/>
  <c r="L51" i="23"/>
  <c r="K53" i="23"/>
  <c r="L53" i="23" s="1"/>
  <c r="L62" i="23"/>
  <c r="K63" i="23"/>
  <c r="L63" i="23" s="1"/>
  <c r="L54" i="23"/>
  <c r="K60" i="23"/>
  <c r="H167" i="23"/>
  <c r="J167" i="23" s="1"/>
  <c r="K167" i="23" s="1"/>
  <c r="J94" i="23"/>
  <c r="E105" i="23"/>
  <c r="J105" i="23" s="1"/>
  <c r="E102" i="23"/>
  <c r="J102" i="23" s="1"/>
  <c r="E96" i="23"/>
  <c r="J96" i="23" s="1"/>
  <c r="E92" i="23"/>
  <c r="J92" i="23" l="1"/>
  <c r="K92" i="23" s="1"/>
  <c r="L92" i="23" s="1"/>
  <c r="E107" i="23"/>
  <c r="J107" i="23" s="1"/>
  <c r="M101" i="23" s="1"/>
  <c r="K94" i="23"/>
  <c r="L94" i="23" s="1"/>
  <c r="K102" i="23"/>
  <c r="L102" i="23" s="1"/>
  <c r="K105" i="23"/>
  <c r="L105" i="23" s="1"/>
  <c r="K96" i="23"/>
  <c r="L96" i="23" s="1"/>
  <c r="E19" i="25"/>
  <c r="F19" i="25" l="1"/>
  <c r="F20" i="25"/>
  <c r="M95" i="23"/>
  <c r="M98" i="23"/>
  <c r="M91" i="23"/>
  <c r="M102" i="23"/>
  <c r="M104" i="23"/>
  <c r="M90" i="23"/>
  <c r="K107" i="23"/>
  <c r="L107" i="23" s="1"/>
  <c r="M105" i="23"/>
  <c r="M97" i="23"/>
  <c r="M93" i="23"/>
  <c r="M92" i="23"/>
  <c r="M99" i="23"/>
  <c r="M107" i="23"/>
  <c r="M100" i="23"/>
  <c r="M96" i="23"/>
  <c r="M103" i="23"/>
  <c r="M94" i="23"/>
  <c r="M106" i="23"/>
  <c r="H168" i="23"/>
  <c r="J168" i="23" s="1"/>
  <c r="K168" i="23" s="1"/>
  <c r="H169" i="23"/>
  <c r="J169" i="23" s="1"/>
  <c r="K169" i="23" s="1"/>
  <c r="H170" i="23"/>
  <c r="J170" i="23" s="1"/>
  <c r="K170" i="23" s="1"/>
  <c r="H171" i="23"/>
  <c r="J171" i="23" s="1"/>
  <c r="K171" i="23" s="1"/>
  <c r="H172" i="23"/>
  <c r="J172" i="23" s="1"/>
  <c r="K172" i="23" s="1"/>
  <c r="H173" i="23"/>
  <c r="J173" i="23" s="1"/>
  <c r="K173" i="23" s="1"/>
  <c r="H174" i="23"/>
  <c r="J174" i="23" s="1"/>
  <c r="K174" i="23" s="1"/>
  <c r="H175" i="23"/>
  <c r="J175" i="23" s="1"/>
  <c r="K175" i="23" s="1"/>
  <c r="H176" i="23"/>
  <c r="J176" i="23" s="1"/>
  <c r="K176" i="23" s="1"/>
  <c r="H177" i="23"/>
  <c r="J177" i="23" s="1"/>
  <c r="K177" i="23" s="1"/>
  <c r="H178" i="23"/>
  <c r="J178" i="23" s="1"/>
  <c r="K178" i="23" s="1"/>
  <c r="H179" i="23"/>
  <c r="J179" i="23" s="1"/>
  <c r="K179" i="23" s="1"/>
  <c r="H180" i="23"/>
  <c r="J180" i="23" s="1"/>
  <c r="K180" i="23" s="1"/>
  <c r="H181" i="23"/>
  <c r="J181" i="23" s="1"/>
  <c r="K181" i="23" s="1"/>
  <c r="H182" i="23"/>
  <c r="J182" i="23" s="1"/>
  <c r="K182" i="23" s="1"/>
  <c r="H183" i="23"/>
  <c r="J183" i="23" s="1"/>
  <c r="K183" i="23" s="1"/>
  <c r="H184" i="23"/>
  <c r="J184" i="23" s="1"/>
  <c r="K184" i="23" s="1"/>
  <c r="H185" i="23"/>
  <c r="J185" i="23" s="1"/>
  <c r="K185" i="23" s="1"/>
  <c r="H186" i="23"/>
  <c r="J186" i="23" s="1"/>
  <c r="K186" i="23" s="1"/>
  <c r="H188" i="23"/>
  <c r="J188" i="23" s="1"/>
  <c r="K188" i="23" s="1"/>
  <c r="H166" i="23"/>
  <c r="J166" i="23" s="1"/>
  <c r="K166" i="23" s="1"/>
  <c r="D18" i="17" l="1"/>
  <c r="D7" i="17"/>
  <c r="D8" i="17"/>
  <c r="D9" i="17"/>
  <c r="D12" i="17"/>
  <c r="N55" i="23" l="1"/>
  <c r="N57" i="23"/>
  <c r="N59" i="23"/>
  <c r="N56" i="23"/>
  <c r="M52" i="23" l="1"/>
  <c r="M59" i="23"/>
  <c r="M61" i="23"/>
  <c r="M64" i="23"/>
  <c r="M60" i="23"/>
  <c r="M51" i="23"/>
  <c r="M53" i="23"/>
  <c r="K64" i="23"/>
  <c r="L64" i="23" s="1"/>
  <c r="M57" i="23"/>
  <c r="M55" i="23"/>
  <c r="M58" i="23"/>
  <c r="M63" i="23"/>
  <c r="M56" i="23"/>
  <c r="M54" i="23"/>
  <c r="M62" i="23"/>
  <c r="L60" i="23"/>
  <c r="N58" i="23"/>
  <c r="N60" i="23"/>
  <c r="N54" i="23"/>
</calcChain>
</file>

<file path=xl/sharedStrings.xml><?xml version="1.0" encoding="utf-8"?>
<sst xmlns="http://schemas.openxmlformats.org/spreadsheetml/2006/main" count="3188" uniqueCount="663">
  <si>
    <t>CNEAP</t>
  </si>
  <si>
    <t>Privé</t>
  </si>
  <si>
    <t>Temps Plein</t>
  </si>
  <si>
    <t>Cycle orientation collège</t>
  </si>
  <si>
    <t>Bac Pro</t>
  </si>
  <si>
    <t>Public</t>
  </si>
  <si>
    <t>BTSA 1/2-D.A.R.C.</t>
  </si>
  <si>
    <t>BTSA 2/2-D.A.R.C.</t>
  </si>
  <si>
    <t>Bac Techno</t>
  </si>
  <si>
    <t>Cycle détermination lycée</t>
  </si>
  <si>
    <t>Cycle détermination lycée 1/1-Seconde générale technolo</t>
  </si>
  <si>
    <t>UNMFREO</t>
  </si>
  <si>
    <t>Seconde Pro</t>
  </si>
  <si>
    <t>Bac Pro 1/2-GMNF</t>
  </si>
  <si>
    <t>Seconde Pro 1/1-Serv pers et territoires</t>
  </si>
  <si>
    <t>Bac Pro 2/2-GMNF</t>
  </si>
  <si>
    <t>BTSA 1/2-ACSE</t>
  </si>
  <si>
    <t>BTSA 2/2-ACSE</t>
  </si>
  <si>
    <t>Bac Pro 1/2-Productions aquacoles</t>
  </si>
  <si>
    <t>Bac Pro 1/2-Tech-conseil vente animal</t>
  </si>
  <si>
    <t>Bac Pro 2/2-Productions aquacoles</t>
  </si>
  <si>
    <t>Bac Pro 2/2-Tech-conseil vente animal</t>
  </si>
  <si>
    <t>BTSA 1/2-ANABIOTEC</t>
  </si>
  <si>
    <t>BTSA 2/2-ANABIOTEC</t>
  </si>
  <si>
    <t>Bac Pro 1/2-Agroéquipement</t>
  </si>
  <si>
    <t>Bac Pro 2/2-Agroéquipement</t>
  </si>
  <si>
    <t>BTSA 1/2-Aménagements paysagers</t>
  </si>
  <si>
    <t>BTSA 1/2-Production horticole</t>
  </si>
  <si>
    <t>BTSA 1/2-Productions animales</t>
  </si>
  <si>
    <t>BTSA 2/2-Aménagements paysagers</t>
  </si>
  <si>
    <t>BTSA 2/2-Production horticole</t>
  </si>
  <si>
    <t>BTSA 2/2-Productions animales</t>
  </si>
  <si>
    <t>BTSA 1/2-Gestion forestière</t>
  </si>
  <si>
    <t>BTSA 2/2-Gestion forestière</t>
  </si>
  <si>
    <t>BTSA 1/2-Génie équipements agri.</t>
  </si>
  <si>
    <t>BTSA 2/2-Génie équipements agri.</t>
  </si>
  <si>
    <t>1er cycle supérieur</t>
  </si>
  <si>
    <t>CAP 1/2-Fleuriste</t>
  </si>
  <si>
    <t>CAP 2/2-Fleuriste</t>
  </si>
  <si>
    <t>Bac Pro 1/2-Maintenance des matériels/Option A : Agricoles</t>
  </si>
  <si>
    <t>Bac Pro 2/2-Maintenance des matériels/Option A : Agricoles</t>
  </si>
  <si>
    <t>BTSA 1/1-Gestion forestière</t>
  </si>
  <si>
    <t>Bac Pro 1/2-Maintenance des matériels/Option B : Trav pub manut</t>
  </si>
  <si>
    <t>Bac Pro 2/2-Maintenance des matériels/Option B : Trav pub manut</t>
  </si>
  <si>
    <t>CAP 1/2-Sellier-harnacheur</t>
  </si>
  <si>
    <t>BTSA 1/2-Aquaculture</t>
  </si>
  <si>
    <t>CAP 2/2-Sellier-harnacheur</t>
  </si>
  <si>
    <t>BTSA 2/2-Aquaculture</t>
  </si>
  <si>
    <t>BTSA 1/2-STA/Alim et processus techno</t>
  </si>
  <si>
    <t>BTSA 1/2-STA/Produits laitiers</t>
  </si>
  <si>
    <t>BTSA 1/2-STA/Viandes et prod pêche</t>
  </si>
  <si>
    <t>BTSA 1/2-STA/Produits céréaliers</t>
  </si>
  <si>
    <t>Seconde Pro 1/1-Education nationale/Cultures marines</t>
  </si>
  <si>
    <t>BTSA 1/2-Technico-commercial</t>
  </si>
  <si>
    <t>BTSA 2/2-STA/Alim et processus techno</t>
  </si>
  <si>
    <t>Bac Pro 1/2-Aménagements paysagers</t>
  </si>
  <si>
    <t>Bac Pro 1/2-Labo contrôle qualité</t>
  </si>
  <si>
    <t>BTSA 1/2-Agronomie-prod. végétales</t>
  </si>
  <si>
    <t>BTSA 2/2-STA/Produits laitiers</t>
  </si>
  <si>
    <t>Bac Pro 1/2-Bio industries transformation</t>
  </si>
  <si>
    <t>BTSA 2/2-STA/Viandes et prod pêche</t>
  </si>
  <si>
    <t>Bac Pro 1/2-Cultures marines</t>
  </si>
  <si>
    <t>BTSA 1/2-GEMEAU</t>
  </si>
  <si>
    <t>BTSA 1/2-GPN</t>
  </si>
  <si>
    <t>BTSA 2/2-Technico-commercial</t>
  </si>
  <si>
    <t>Bac Pro 1/2-C.G.entr sect canin félin</t>
  </si>
  <si>
    <t>Bac Pro 2/2-Aménagements paysagers</t>
  </si>
  <si>
    <t>Bac Pro 2/2-Labo contrôle qualité</t>
  </si>
  <si>
    <t>Bac Pro 2/2-Tech conseil vente alim./Prod alimentaires</t>
  </si>
  <si>
    <t>BTSA 2/2-Agronomie-prod. végétales</t>
  </si>
  <si>
    <t>Bac Pro 1/2-Forêt</t>
  </si>
  <si>
    <t>Bac Pro 2/2-Tech cons vte prod jardin</t>
  </si>
  <si>
    <t>Bac Pro 2/2-Bio industries transformation</t>
  </si>
  <si>
    <t>Bac Pro 2/2-Tech conseil vente alim./Vins et spiritueux</t>
  </si>
  <si>
    <t>BTSA 1/1-Technico-commercial</t>
  </si>
  <si>
    <t>Seconde Pro 1/1-Tech Expériment Animale</t>
  </si>
  <si>
    <t>Bac Pro 2/2-Cultures marines</t>
  </si>
  <si>
    <t>BTSA 1/1-GEMEAU</t>
  </si>
  <si>
    <t>BTSA 1/2-Dvpt anim terr ruraux</t>
  </si>
  <si>
    <t>BTSA 2/2-GEMEAU</t>
  </si>
  <si>
    <t>BTSA 2/2-GPN</t>
  </si>
  <si>
    <t>Bac Pro 1/2-Serv pers territoires</t>
  </si>
  <si>
    <t>Bac Pro 2/2-C.G.entr sect canin félin</t>
  </si>
  <si>
    <t>Bac Pro 1/2-C. G entreprise hippique</t>
  </si>
  <si>
    <t>Bac Pro 2/2-Forêt</t>
  </si>
  <si>
    <t>BTSA 1/1-GPN</t>
  </si>
  <si>
    <t>Bac Pro 1/2-Technicien expé animale</t>
  </si>
  <si>
    <t>Total général</t>
  </si>
  <si>
    <t>Total Privé</t>
  </si>
  <si>
    <t>%</t>
  </si>
  <si>
    <t>BTSA, BTS</t>
  </si>
  <si>
    <t>CAPA, CAP</t>
  </si>
  <si>
    <t>Effectifs du privé selon le type de contrat</t>
  </si>
  <si>
    <t>Total 1er cycle supérieur</t>
  </si>
  <si>
    <t>Total Bac Techno</t>
  </si>
  <si>
    <t>Total Seconde Pro</t>
  </si>
  <si>
    <t>Année</t>
  </si>
  <si>
    <t>Durée</t>
  </si>
  <si>
    <t>Evolution nombre d'élèves</t>
  </si>
  <si>
    <t>2ème cycle professionnel</t>
  </si>
  <si>
    <t>1er cycle</t>
  </si>
  <si>
    <t>Bac Pro 2/2-C. G entreprise hippique</t>
  </si>
  <si>
    <t>Bac Pro 2/2-Serv pers territoires</t>
  </si>
  <si>
    <t>Bac Pro 2/2-Technicien expé animale</t>
  </si>
  <si>
    <t>BTSA 2/2-Dvpt anim terr ruraux</t>
  </si>
  <si>
    <t>Total 1er cycle</t>
  </si>
  <si>
    <t>Total 2ème cycle professionnel</t>
  </si>
  <si>
    <t>UNREP</t>
  </si>
  <si>
    <t>Bac Pro 2/2-Gestion Administration</t>
  </si>
  <si>
    <t>BTSA 1/2-Viticulture Oenologie</t>
  </si>
  <si>
    <t>BTSA 2/2-Viticulture Oenologie</t>
  </si>
  <si>
    <t>CAPA 1/2-Jardinier paysagiste</t>
  </si>
  <si>
    <t>CAPA 1/2-Maréchal ferrant</t>
  </si>
  <si>
    <t>CAPA 1/2-Métiers de l'agriculture</t>
  </si>
  <si>
    <t>CAPA 1/2-SAPVER</t>
  </si>
  <si>
    <t>Bac Techno 1/2-STL/Sces physiques chim labo</t>
  </si>
  <si>
    <t>Seconde Pro 1/1-Education nationale/Maintenance des matériels</t>
  </si>
  <si>
    <t>CAP 1/2-Maintenance des matériels/Matériels d'espaces verts</t>
  </si>
  <si>
    <t>CAPA 1/2-Palefrenier soigneur</t>
  </si>
  <si>
    <t>CAPA 2/2-Jardinier paysagiste</t>
  </si>
  <si>
    <t>CAPA 2/2-Maréchal ferrant</t>
  </si>
  <si>
    <t>CAPA 2/2-Métiers de l'agriculture</t>
  </si>
  <si>
    <t>CAPA 2/2-SAPVER</t>
  </si>
  <si>
    <t>BTS 2/2-Technico commercial</t>
  </si>
  <si>
    <t>4ème de l'EA</t>
  </si>
  <si>
    <t>3ème de l'EA</t>
  </si>
  <si>
    <t>Bac Techno 2/2-STL/Sces physiques chim labo</t>
  </si>
  <si>
    <t>CAP 2/2-Maintenance des matériels/Matériels d'espaces verts</t>
  </si>
  <si>
    <t>CAPA-CAP</t>
  </si>
  <si>
    <t>Total CAPA-CAP</t>
  </si>
  <si>
    <t xml:space="preserve">Bac Pro </t>
  </si>
  <si>
    <t xml:space="preserve">Total Bac Pro </t>
  </si>
  <si>
    <t>BTSA-BTS</t>
  </si>
  <si>
    <t>Total BTSA-BTS</t>
  </si>
  <si>
    <t>CPGE</t>
  </si>
  <si>
    <t>Total CPGE</t>
  </si>
  <si>
    <t>Seconde Pro 1/1-Alimentation Bio ind Labo</t>
  </si>
  <si>
    <t>Seconde Pro 1/1-Conseil vente</t>
  </si>
  <si>
    <t>Seconde Pro 1/1-Nature Jard Paysage Forêt</t>
  </si>
  <si>
    <t>Seconde Pro 1/1-Productions</t>
  </si>
  <si>
    <t>CAPA 1/2-Agriculture régions chaudes</t>
  </si>
  <si>
    <t>CAPA 1/2-Lad cavalier d'entrainement</t>
  </si>
  <si>
    <t>CAPA 1/2-Travaux forestiers</t>
  </si>
  <si>
    <t>CAPA 2/2-Agriculture régions chaudes</t>
  </si>
  <si>
    <t>CAPA 2/2-Lad cavalier d'entrainement</t>
  </si>
  <si>
    <t>CAPA 2/2-Travaux forestiers</t>
  </si>
  <si>
    <t>CAPA 2/2-Palefrenier soigneur</t>
  </si>
  <si>
    <t>Bac Pro 1/2-CGEA</t>
  </si>
  <si>
    <t>Bac Pro 1/2-CGEVV</t>
  </si>
  <si>
    <t>Bac Pro 2/2-CGEA</t>
  </si>
  <si>
    <t>Bac Pro 2/2-CGEVV</t>
  </si>
  <si>
    <t>CPGE 1/1-ATS Bio</t>
  </si>
  <si>
    <t>CPGE 1/1-ATS Paysage</t>
  </si>
  <si>
    <t>CPGE 1/2-BCPST</t>
  </si>
  <si>
    <t>CPGE 1/2-Technologie biologie</t>
  </si>
  <si>
    <t>CPGE 2/2-BCPST</t>
  </si>
  <si>
    <t>CPGE 2/2-Technologie biologie</t>
  </si>
  <si>
    <t>Sans affiliation</t>
  </si>
  <si>
    <t>Bac général</t>
  </si>
  <si>
    <t>Total Bac général</t>
  </si>
  <si>
    <t>Cycle orientation collège 1/2-Classe de 4ème de l'EA</t>
  </si>
  <si>
    <t>Cycle orientation collège 2/2-Classe de 3ème de l'EA</t>
  </si>
  <si>
    <t>Bac Techno 1/2-STAV (2019)</t>
  </si>
  <si>
    <t>Bac Techno 1/2-STL/Biochimie Biologie Biotec</t>
  </si>
  <si>
    <t>Bac général 1/2-Bac général</t>
  </si>
  <si>
    <t>Seconde Pro 1/1-Education nationale/Metiers Relation Client</t>
  </si>
  <si>
    <t>Bac Pro 1/2-Conduite prod horticoles</t>
  </si>
  <si>
    <t>BTS 1/2-Bioanalyses et contrôles</t>
  </si>
  <si>
    <t>BTS 1/2-Systèmes numériques/Informatique et réseaux</t>
  </si>
  <si>
    <t>Section</t>
  </si>
  <si>
    <t>Bac Techno 2/2-STL/Biochimie Biologie Biotec</t>
  </si>
  <si>
    <t>Bac général 2/2-Bac général</t>
  </si>
  <si>
    <t>Effectifs du public et du privé selon l'organisme d'affiliation</t>
  </si>
  <si>
    <t>Privé global</t>
  </si>
  <si>
    <t>Privé UNMFREO</t>
  </si>
  <si>
    <t>Privé CNEAP</t>
  </si>
  <si>
    <t>Privé UNREP</t>
  </si>
  <si>
    <t>Evolution nb</t>
  </si>
  <si>
    <t>Evolution %</t>
  </si>
  <si>
    <t>2019-2020</t>
  </si>
  <si>
    <t>2020-2021</t>
  </si>
  <si>
    <t>2021-2022</t>
  </si>
  <si>
    <t>2022-2023</t>
  </si>
  <si>
    <t>2023-2024</t>
  </si>
  <si>
    <t>Bac Techno 2/2-STAV (2019)</t>
  </si>
  <si>
    <t>Seconde Pro 1/1-Education nationale/Assist gest org activités</t>
  </si>
  <si>
    <t>Seconde Pro 1/1-Education nationale/Gest pollut protect envir</t>
  </si>
  <si>
    <t>Seconde Pro 1/1-Education nationale/Métier Maint Mat Vehicule</t>
  </si>
  <si>
    <t>Seconde Pro 1/1-Education nationale/Pilote ligne propduction</t>
  </si>
  <si>
    <t>Seconde Pro 1/1-Education nationale/Technicien construct bois</t>
  </si>
  <si>
    <t>CAP 1/2-Chocolatier confiseur</t>
  </si>
  <si>
    <t>CAP 2/2-Chocolatier confiseur</t>
  </si>
  <si>
    <t>Bac Pro 1/2 - Gestion pollutions et protection environnement</t>
  </si>
  <si>
    <t>Bac Pro 1/2-Assist gest org activités</t>
  </si>
  <si>
    <t>Bac Pro 1/2-Conduite prod aquacoles</t>
  </si>
  <si>
    <t>Bac Pro 1/2-Métiers commerce et vente/Option A : Anim gest esp</t>
  </si>
  <si>
    <t>Bac Pro 1/2-Métiers commerce et vente/Option B : Prosp client</t>
  </si>
  <si>
    <t>Bac Pro 1/2-Métiers de l'accueil</t>
  </si>
  <si>
    <t>Bac Pro 1/2-Pilote ligne production</t>
  </si>
  <si>
    <t>Bac Pro 1/2-Serv pers anim territoire</t>
  </si>
  <si>
    <t>Bac Pro 1/2-TCVA alim et boissons</t>
  </si>
  <si>
    <t>Bac Pro 1/2-Tech cons vte univ jardin</t>
  </si>
  <si>
    <t>Bac Pro 1/2-Tech const bois</t>
  </si>
  <si>
    <t>Bac Pro 2/2-Assist gest org activités</t>
  </si>
  <si>
    <t>Bac Pro 2/2-Conduite prod horticoles</t>
  </si>
  <si>
    <t>Bac Pro 2/2-Métiers commerce et vente/Option A : Anim gest esp</t>
  </si>
  <si>
    <t>Bac Pro 2/2-Métiers commerce et vente/Option B : Prosp client</t>
  </si>
  <si>
    <t>Bac Pro 2/2-Métiers de l'accueil</t>
  </si>
  <si>
    <t>Bac Pro 2/2-Pilote ligne production</t>
  </si>
  <si>
    <t>Bac Pro 2/2-TCVA alim et boissons</t>
  </si>
  <si>
    <t>Bac Pro 2/2-Tech cons vte univ jardin</t>
  </si>
  <si>
    <t>BTS 1/2-Bioqualité</t>
  </si>
  <si>
    <t>BTS 1/2-Cons comm solution tech</t>
  </si>
  <si>
    <t>BTS 1/2-Eco sociale et familiale</t>
  </si>
  <si>
    <t>BTS 2/2-Bioanalyses et contrôles</t>
  </si>
  <si>
    <t>BTS 2/2-Bioqualité</t>
  </si>
  <si>
    <t>BTS 2/2-Cons comm solution tech</t>
  </si>
  <si>
    <t>BTS 2/2-Systèmes numériques/Informatique et réseaux</t>
  </si>
  <si>
    <t>BTSA 1/2 - Agronomie cultures durables</t>
  </si>
  <si>
    <t>BTSA 1/2 - ANABIOTEC2023</t>
  </si>
  <si>
    <t>BTSA 1/2 - BIOQUALIM / Aliments processus techno</t>
  </si>
  <si>
    <t>BTSA 1/2 - BIOQUALIM / Produits laitiers</t>
  </si>
  <si>
    <t>BTSA 1/2 - Métiers du végétal</t>
  </si>
  <si>
    <t>BTSA 1/2-Tech-commercial/Alimentation et boisson</t>
  </si>
  <si>
    <t>BTSA 1/2-Tech-commercial/Biens, services agri</t>
  </si>
  <si>
    <t>BTSA 1/2-Tech-commercial/Produits filière bois</t>
  </si>
  <si>
    <t>BTSA 1/2-Tech-commercial/Univ jardin anim comp</t>
  </si>
  <si>
    <t>BTSA 1/2-Tech-commercial/Vins, bières spiritueux</t>
  </si>
  <si>
    <t>BTSA 2/2-Tech-commercial/Alimentation et boisson</t>
  </si>
  <si>
    <t>BTSA 2/2-Tech-commercial/Biens, services agri</t>
  </si>
  <si>
    <t>BTSA 2/2-Tech-commercial/Produits filière bois</t>
  </si>
  <si>
    <t>BTSA 2/2-Tech-commercial/Univ jardin anim comp</t>
  </si>
  <si>
    <t>BTSA 2/2-Tech-commercial/Vins, bières spiritueux</t>
  </si>
  <si>
    <t>Effectifs</t>
  </si>
  <si>
    <t>Evolution % d'élèves</t>
  </si>
  <si>
    <t>2022/2021</t>
  </si>
  <si>
    <t>2023/2022</t>
  </si>
  <si>
    <t>Secteur</t>
  </si>
  <si>
    <t>Organisme Affiliation</t>
  </si>
  <si>
    <t>Non concerné</t>
  </si>
  <si>
    <t>Total Public</t>
  </si>
  <si>
    <t>Sans objet</t>
  </si>
  <si>
    <t>Filière</t>
  </si>
  <si>
    <t>CAPa</t>
  </si>
  <si>
    <t>BPA (niveau V)</t>
  </si>
  <si>
    <t>Bac Pro agricole</t>
  </si>
  <si>
    <t>BP (agricole niveau IV)</t>
  </si>
  <si>
    <t>BTSA</t>
  </si>
  <si>
    <t>CSA (niveau V à III)</t>
  </si>
  <si>
    <t>Niveau</t>
  </si>
  <si>
    <t>Niveau CAPa</t>
  </si>
  <si>
    <t>Niveau Bac Pro</t>
  </si>
  <si>
    <t>Niveau BTSA</t>
  </si>
  <si>
    <t>Région</t>
  </si>
  <si>
    <t>Auvergne-Rhône-Alpes</t>
  </si>
  <si>
    <t>Bourgogne-Franche-Comté</t>
  </si>
  <si>
    <t>Bretagne</t>
  </si>
  <si>
    <t>Centre-Val de Loire</t>
  </si>
  <si>
    <t>Corse</t>
  </si>
  <si>
    <t>Grand Est</t>
  </si>
  <si>
    <t>Guadeloupe</t>
  </si>
  <si>
    <t>Guyane</t>
  </si>
  <si>
    <t>Hauts-de-France</t>
  </si>
  <si>
    <t>Île-de-France</t>
  </si>
  <si>
    <t>La Réunion</t>
  </si>
  <si>
    <t>Martinique</t>
  </si>
  <si>
    <t>Mayotte</t>
  </si>
  <si>
    <t>Normandie</t>
  </si>
  <si>
    <t>Nouvelle-Aquitaine</t>
  </si>
  <si>
    <t>Occitanie</t>
  </si>
  <si>
    <t>Pays de la Loire</t>
  </si>
  <si>
    <t>Provence-Alpes-Côte d'Azur</t>
  </si>
  <si>
    <t>Total Auvergne-Rhône-Alpes</t>
  </si>
  <si>
    <t>Total Bourgogne-Franche-Comté</t>
  </si>
  <si>
    <t>Total Bretagne</t>
  </si>
  <si>
    <t>Total Centre-Val de Loire</t>
  </si>
  <si>
    <t>Total Corse</t>
  </si>
  <si>
    <t>Total Grand Est</t>
  </si>
  <si>
    <t>Total Guadeloupe</t>
  </si>
  <si>
    <t>Total Guyane</t>
  </si>
  <si>
    <t>Total Hauts-de-France</t>
  </si>
  <si>
    <t>Total Île-de-France</t>
  </si>
  <si>
    <t>Total La Réunion</t>
  </si>
  <si>
    <t>Total Martinique</t>
  </si>
  <si>
    <t>Total Mayotte</t>
  </si>
  <si>
    <t>Total Normandie</t>
  </si>
  <si>
    <t>Total Nouvelle-Aquitaine</t>
  </si>
  <si>
    <t>Total Occitanie</t>
  </si>
  <si>
    <t>Total Pays de la Loire</t>
  </si>
  <si>
    <t>Total Provence-Alpes-Côte d'Azur</t>
  </si>
  <si>
    <t>Formation</t>
  </si>
  <si>
    <t>CAPA -Agriculture régions chaudes</t>
  </si>
  <si>
    <t>CAPA -Jardinier paysagiste</t>
  </si>
  <si>
    <t>CAPA -Lad cavalier d'entrainement</t>
  </si>
  <si>
    <t>CAPA -Maréchal ferrant</t>
  </si>
  <si>
    <t>CAPA -Métiers de l'agriculture</t>
  </si>
  <si>
    <t>CAPA -Opérateur en IA/Transfo prod alimentaires</t>
  </si>
  <si>
    <t>CAPA -Palefrenier soigneur</t>
  </si>
  <si>
    <t>CAPA -SAPVER</t>
  </si>
  <si>
    <t>CAPA -Travaux forestiers</t>
  </si>
  <si>
    <t>Total Certificat d'Aptitude Professionnelle Agricole</t>
  </si>
  <si>
    <t>Brevet Professionnel Agricole</t>
  </si>
  <si>
    <t>BPA -Transf. alimentaires/Transf de produits alim</t>
  </si>
  <si>
    <t>BPA -Transf. alimentaires/Transf des viandes</t>
  </si>
  <si>
    <t>BPA -Trav cond entr engins agr/Cond entr engins de la PA</t>
  </si>
  <si>
    <t>BPA -Trav élevage canin félin</t>
  </si>
  <si>
    <t>BPA -Travaux aménag paysagers/Trav création entretien</t>
  </si>
  <si>
    <t>BPA -Travaux forestiers/Cond machines forestières</t>
  </si>
  <si>
    <t>BPA -Travaux forestiers/Travaux de bûcheronnage</t>
  </si>
  <si>
    <t>BPA -Travaux forestiers/Travaux de sylviculture</t>
  </si>
  <si>
    <t>BPA -Travaux prod animale/Elevage de ruminants</t>
  </si>
  <si>
    <t>BPA -Travaux prod animale/Polyculture-élevage</t>
  </si>
  <si>
    <t>BPA -Travaux prod horticoles/Horti ornementale légum</t>
  </si>
  <si>
    <t>BPA -Travaux vigne et vin/Travaux de la vigne</t>
  </si>
  <si>
    <t>Total Brevet Professionnel Agricole</t>
  </si>
  <si>
    <t>Bac Pro -Agroéquipement</t>
  </si>
  <si>
    <t>Bac Pro -Aménagements paysagers</t>
  </si>
  <si>
    <t>Bac Pro -C. G entreprise hippique</t>
  </si>
  <si>
    <t>Bac Pro -C.G.entr sect canin félin</t>
  </si>
  <si>
    <t>Bac Pro -CGEA</t>
  </si>
  <si>
    <t>Bac Pro -CGEVV</t>
  </si>
  <si>
    <t>Bac Pro -Conduite prod aquacoles</t>
  </si>
  <si>
    <t>Bac Pro -Conduite prod horticoles</t>
  </si>
  <si>
    <t>Bac Pro -Forêt</t>
  </si>
  <si>
    <t>Bac Pro -GMNF</t>
  </si>
  <si>
    <t>Bac Pro -Labo contrôle qualité</t>
  </si>
  <si>
    <t>Bac Pro -TCVA alim et boissons</t>
  </si>
  <si>
    <t>Bac Pro -Tech cons vte univ jardin</t>
  </si>
  <si>
    <t>Bac Pro -Tech-conseil vente animal</t>
  </si>
  <si>
    <t>Bac Pro -Technicien expé animale</t>
  </si>
  <si>
    <t>Total Baccalauréat Professionnel</t>
  </si>
  <si>
    <t>BP  - Resp chantiers bûcheronnage manuel et sylviculture</t>
  </si>
  <si>
    <t>BP -Agroeq, cond maint mat</t>
  </si>
  <si>
    <t>BP -Aménagements paysagers</t>
  </si>
  <si>
    <t>BP -Educateur canin</t>
  </si>
  <si>
    <t>BP -Industries alimentaires</t>
  </si>
  <si>
    <t>BP -Resp atelier prod horti</t>
  </si>
  <si>
    <t>BP -Resp chantiers forestiers</t>
  </si>
  <si>
    <t>BP -Resp Entrep Hippique</t>
  </si>
  <si>
    <t>BP -Resp Entreprise agricole</t>
  </si>
  <si>
    <t>BP -Resp prod leg fruits flo</t>
  </si>
  <si>
    <t>Total Brevet Professionnel</t>
  </si>
  <si>
    <t>Brevet de Technicien Supérieur Agricole</t>
  </si>
  <si>
    <t>BTSA  - Agronomie cultures durables</t>
  </si>
  <si>
    <t>BTSA  - ANABIOTEC2023</t>
  </si>
  <si>
    <t>BTSA  - BIOQUALIM / Aliments processus techno</t>
  </si>
  <si>
    <t>BTSA  - BIOQUALIM / Produits laitiers</t>
  </si>
  <si>
    <t>BTSA  - Métiers du végétal</t>
  </si>
  <si>
    <t>BTSA -ACSE</t>
  </si>
  <si>
    <t>BTSA -Aménagements paysagers</t>
  </si>
  <si>
    <t>BTSA -Aquaculture</t>
  </si>
  <si>
    <t>BTSA -D.A.R.C.</t>
  </si>
  <si>
    <t>BTSA -Dvpt anim terr ruraux</t>
  </si>
  <si>
    <t>BTSA -GEMEAU</t>
  </si>
  <si>
    <t>BTSA -Génie équipements agri.</t>
  </si>
  <si>
    <t>BTSA -Gestion forestière</t>
  </si>
  <si>
    <t>BTSA -GPN</t>
  </si>
  <si>
    <t>BTSA -Productions animales</t>
  </si>
  <si>
    <t>BTSA -Tech-commercial/Alimentation et boisson</t>
  </si>
  <si>
    <t>BTSA -Tech-commercial/Biens, services agri</t>
  </si>
  <si>
    <t>BTSA -Tech-commercial/Produits filière bois</t>
  </si>
  <si>
    <t>BTSA -Tech-commercial/Univ jardin anim comp</t>
  </si>
  <si>
    <t>BTSA -Tech-commercial/Vins, bières spiritueux</t>
  </si>
  <si>
    <t>BTSA -Viticulture oenologie</t>
  </si>
  <si>
    <t>Total Brevet de Technicien Supérieur Agricole</t>
  </si>
  <si>
    <t>Certificat de Spécialisation</t>
  </si>
  <si>
    <t>CS -Agent collecte approv.</t>
  </si>
  <si>
    <t>CS -Apiculture</t>
  </si>
  <si>
    <t>CS -Arboriste élagueur</t>
  </si>
  <si>
    <t>CS -Arrosage automatique EVSS</t>
  </si>
  <si>
    <t>CS -Coll. concept. paysagiste</t>
  </si>
  <si>
    <t>CS -Commercialisation bétail</t>
  </si>
  <si>
    <t>CS -Commercialisation vins</t>
  </si>
  <si>
    <t>CS -Cond élev avic et comm</t>
  </si>
  <si>
    <t>CS -Cond élev ovin viande</t>
  </si>
  <si>
    <t>CS -Cond elevage bovin lait</t>
  </si>
  <si>
    <t>CS -Cond élevage bovin viande</t>
  </si>
  <si>
    <t>CS -Cond élevage caprin</t>
  </si>
  <si>
    <t>CS -Cond élevage porcin</t>
  </si>
  <si>
    <t>CS -Cond prod plante parfum</t>
  </si>
  <si>
    <t>CS -Conduite prod maraichères</t>
  </si>
  <si>
    <t>CS -Construct paysagères2021</t>
  </si>
  <si>
    <t>CS -Constructions paysagères</t>
  </si>
  <si>
    <t>CS -Education travail équidés</t>
  </si>
  <si>
    <t>CS -Gestion arbres ornement</t>
  </si>
  <si>
    <t>CS -Jardinier golf entret sol</t>
  </si>
  <si>
    <t>CS -Pilote mach bûcheronnage</t>
  </si>
  <si>
    <t>CS -Prod et com produits ferm</t>
  </si>
  <si>
    <t>CS -Resp tech-com agro-équip.</t>
  </si>
  <si>
    <t>CS -Resp tech-com agrofournit</t>
  </si>
  <si>
    <t>CS -Resp unité méthanisat agr</t>
  </si>
  <si>
    <t>CS -Restauration collective</t>
  </si>
  <si>
    <t>CS -Sols sportifs engazonnés</t>
  </si>
  <si>
    <t>CS -Techn cons compta gestion</t>
  </si>
  <si>
    <t>CS -Techn spéc transfo lait</t>
  </si>
  <si>
    <t>CS -Technicien cynégétique</t>
  </si>
  <si>
    <t>CS -Tracteurs machines agri.</t>
  </si>
  <si>
    <t>CS -Transf comm prod fermiers</t>
  </si>
  <si>
    <t>CS -Trav mécanisés génie éco</t>
  </si>
  <si>
    <t>Total Certificat de Spécialisation</t>
  </si>
  <si>
    <t>Ensemble (public + privé)</t>
  </si>
  <si>
    <t>Evol.</t>
  </si>
  <si>
    <t>Nota :</t>
  </si>
  <si>
    <t>- Les tableaux 1 à 4 sont "chaînés" selon un degré de détail croissant</t>
  </si>
  <si>
    <t>Données présentées successivement : public, privé, privé CNEAP, privé UNREP, privé UNMFREO</t>
  </si>
  <si>
    <t>Données présentées successivement : ensemble, public, privé, privé CNEAP, privé UNREP, privé UNMFREO</t>
  </si>
  <si>
    <t>Voie scolaire</t>
  </si>
  <si>
    <t>Apprentissage</t>
  </si>
  <si>
    <t>Sans affiliation / sans objet</t>
  </si>
  <si>
    <t>Ensemble EAT</t>
  </si>
  <si>
    <t>BPA</t>
  </si>
  <si>
    <t>BP</t>
  </si>
  <si>
    <r>
      <t>Sommaire</t>
    </r>
    <r>
      <rPr>
        <sz val="11"/>
        <rFont val="Arial"/>
        <family val="2"/>
      </rPr>
      <t xml:space="preserve"> :</t>
    </r>
  </si>
  <si>
    <t xml:space="preserve"> </t>
  </si>
  <si>
    <t>Filières G&amp;T</t>
  </si>
  <si>
    <t>Collège</t>
  </si>
  <si>
    <t>Lycée G&amp;T</t>
  </si>
  <si>
    <t>Filières pro</t>
  </si>
  <si>
    <t>Seconde pro</t>
  </si>
  <si>
    <t>Aménagement</t>
  </si>
  <si>
    <t>Hippisme</t>
  </si>
  <si>
    <t>Services</t>
  </si>
  <si>
    <t>Sous-total "Filières G&amp;T"</t>
  </si>
  <si>
    <t>Sous-total "Filières pro"</t>
  </si>
  <si>
    <t>Autres</t>
  </si>
  <si>
    <t>Sous-total "Autres"</t>
  </si>
  <si>
    <t>Année scolaire</t>
  </si>
  <si>
    <t>Total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</si>
  <si>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</si>
  <si>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</si>
  <si>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</si>
  <si>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</si>
  <si>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</si>
  <si>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</si>
  <si>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</si>
  <si>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2020-2021*</t>
  </si>
  <si>
    <t>Champs : élèves et apprentis de l'enseignement agricole technique. La rentrée scolaire se déroulant en février N à Wallis-et-Futuna et en Nouvelle Calédonie, les effectifs correspondant sont intégrés à ceux de l'année scolaire N/N+1.</t>
  </si>
  <si>
    <t>Sous-total</t>
  </si>
  <si>
    <t>Evol. / N-1</t>
  </si>
  <si>
    <t>3 - Effectifs de la voie scolaire par cycles et par filières</t>
  </si>
  <si>
    <t>4 - Effectifs de la voie scolaire par classes</t>
  </si>
  <si>
    <t>5 - Effectifs de la voie scolaire par sections</t>
  </si>
  <si>
    <t>5bis - Effectifs de la voie scolaire par sections et secteurs</t>
  </si>
  <si>
    <t>Enseignement agricole technique</t>
  </si>
  <si>
    <t>Enseignement supérieur agricole</t>
  </si>
  <si>
    <t>Elèves et étudiants</t>
  </si>
  <si>
    <t>Apprentis</t>
  </si>
  <si>
    <t>Etudiants</t>
  </si>
  <si>
    <t>ENSEIGNEMENT AGRICOLE</t>
  </si>
  <si>
    <r>
      <rPr>
        <i/>
        <u/>
        <sz val="8"/>
        <rFont val="Arial"/>
        <family val="2"/>
      </rPr>
      <t>EAT</t>
    </r>
    <r>
      <rPr>
        <i/>
        <sz val="8"/>
        <rFont val="Arial"/>
        <family val="2"/>
      </rPr>
      <t xml:space="preserve"> : </t>
    </r>
  </si>
  <si>
    <t>Ingénieurs</t>
  </si>
  <si>
    <t>Vétérinaires</t>
  </si>
  <si>
    <t>Paysagistes</t>
  </si>
  <si>
    <t>Evolution / N-1</t>
  </si>
  <si>
    <t>Ensemble</t>
  </si>
  <si>
    <t>CPGE-EA</t>
  </si>
  <si>
    <t>Diplômes EN</t>
  </si>
  <si>
    <r>
      <t xml:space="preserve">Certificats de spécialisation </t>
    </r>
    <r>
      <rPr>
        <sz val="10"/>
        <rFont val="Arial"/>
        <family val="2"/>
      </rPr>
      <t>(niveau V à III)</t>
    </r>
  </si>
  <si>
    <t>EA</t>
  </si>
  <si>
    <t>EAT</t>
  </si>
  <si>
    <t>ESA</t>
  </si>
  <si>
    <t>Nb</t>
  </si>
  <si>
    <t>Certificat d'Aptitude Professionnelle Agricole</t>
  </si>
  <si>
    <t>BP  - Resp chantiers bûcheronnage manuel et débardage</t>
  </si>
  <si>
    <t>Fiilière</t>
  </si>
  <si>
    <t>Cursus de référence</t>
  </si>
  <si>
    <t>Cursus de
référence</t>
  </si>
  <si>
    <t>Hors ENSFEA et IAMM.</t>
  </si>
  <si>
    <t>Evolution sur 5 ans</t>
  </si>
  <si>
    <t>Evolution sur 10 ans</t>
  </si>
  <si>
    <r>
      <rPr>
        <b/>
        <sz val="11"/>
        <rFont val="Arial"/>
        <family val="2"/>
      </rPr>
      <t>Evolution des effectifs d'étudiants et apprentis de l'enseignement supérieur</t>
    </r>
    <r>
      <rPr>
        <sz val="11"/>
        <rFont val="Arial"/>
        <family val="2"/>
      </rPr>
      <t xml:space="preserve"> (cursus de référence ; hors IAMM et ENSFEA)</t>
    </r>
  </si>
  <si>
    <t>Cursus de référence ; hors césure.</t>
  </si>
  <si>
    <r>
      <rPr>
        <b/>
        <sz val="11"/>
        <rFont val="Arial"/>
        <family val="2"/>
      </rPr>
      <t>Evolution des effectifs de l'enseignement supérieur agricole</t>
    </r>
    <r>
      <rPr>
        <sz val="11"/>
        <rFont val="Arial"/>
        <family val="2"/>
      </rPr>
      <t xml:space="preserve"> (cursus de référence ; hors IAMM et ENSFEA)</t>
    </r>
  </si>
  <si>
    <t>Effectifs par région par affiliation et types de contrat</t>
  </si>
  <si>
    <t>Nouvelle Calédonie</t>
  </si>
  <si>
    <t>Polynésie Française</t>
  </si>
  <si>
    <t>Wallis et Futuna</t>
  </si>
  <si>
    <t>Total Nouvelle Calédonie</t>
  </si>
  <si>
    <t>Total Polynésie Française</t>
  </si>
  <si>
    <t>Total Wallis et Futuna</t>
  </si>
  <si>
    <t>Affiliation</t>
  </si>
  <si>
    <t>Effectifs du privé selon le type de contrat par région</t>
  </si>
  <si>
    <t>Ry. Approprié</t>
  </si>
  <si>
    <t>Type Contrat</t>
  </si>
  <si>
    <t>CAPA/CAP</t>
  </si>
  <si>
    <t>BTSA/BTS</t>
  </si>
  <si>
    <t>Cycle Formation</t>
  </si>
  <si>
    <t>Les effectifs public et privé par région, cycle et filière de formation</t>
  </si>
  <si>
    <t>Enseignement supérieur agricole : enseignement supérieur long, cursus de référence, hors césures.</t>
  </si>
  <si>
    <t>0 - SYNTHÈSE DES EFFECTIFS DE L'ENSEIGNEMENT AGRICOLE (élèves, étudiants et apprentis)</t>
  </si>
  <si>
    <t>1 - Effectifs de l'enseignement agricole technique, de la 4e au BTSA (élèves et apprentis)</t>
  </si>
  <si>
    <t>Sources : DeciEA élèves pour les élèves et étudiants ; SIFA pour les apprentis jusqu'en 2020-2021 et PBI à partir de 2021-2022.</t>
  </si>
  <si>
    <t xml:space="preserve">- Apprentissage : Décompte des apprentis qui suivent une formation de l'EAT (= dont le ministère chargé de l'agriculture est certificateur) dans un établissement de l'EAT </t>
  </si>
  <si>
    <t>- Applications informatiques source des données : DeciEA et PBI à partir des données saisies par les établissements dans Fregata</t>
  </si>
  <si>
    <t xml:space="preserve"> - Par commodité, l'intitulé de l'année scolaire "N/N+1" est désigné par l'intitulé "N".</t>
  </si>
  <si>
    <t>Part des effectifs</t>
  </si>
  <si>
    <t>Voie pro uniq.</t>
  </si>
  <si>
    <t>Total 2ème cycle général et technologique</t>
  </si>
  <si>
    <t>2ème cycle général et technologique</t>
  </si>
  <si>
    <t>2024-2025</t>
  </si>
  <si>
    <t>2024</t>
  </si>
  <si>
    <t>2023</t>
  </si>
  <si>
    <t>2024/2023</t>
  </si>
  <si>
    <t>CAP</t>
  </si>
  <si>
    <t>CAP 1/2 - Chocolaterie confiserie</t>
  </si>
  <si>
    <t>CAP 1/2-Accompagant éducatif PE</t>
  </si>
  <si>
    <t>Total CAP</t>
  </si>
  <si>
    <t>CAPA</t>
  </si>
  <si>
    <t>Total CAPA</t>
  </si>
  <si>
    <t>Bac Pro 1/2 - Cond act élevage hébergt secteur canin félin</t>
  </si>
  <si>
    <t>Bac Pro 1/2 - Maintenance des matériels / Option C :  Espaces verts</t>
  </si>
  <si>
    <t>Bac Pro 1/2 - PIPAC</t>
  </si>
  <si>
    <t>Bac Pro 2/2 - Gestion pollutions et protection environnement</t>
  </si>
  <si>
    <t>Bac Pro 2/2-Conduite prod aquacoles</t>
  </si>
  <si>
    <t>Bac Pro 2/2-Serv pers anim territoire</t>
  </si>
  <si>
    <t>Bac Pro 2/2-Tech const bois</t>
  </si>
  <si>
    <t>Total Bac Pro</t>
  </si>
  <si>
    <t>BTS</t>
  </si>
  <si>
    <t>BTS 1/2 - Bioanalyses en laboratoire de contrôle</t>
  </si>
  <si>
    <t>BTS 1/2 - CIEL / Option A : Informatique et réseaux</t>
  </si>
  <si>
    <t>BTS 2/2-Eco sociale et familiale</t>
  </si>
  <si>
    <t>Total BTS</t>
  </si>
  <si>
    <t>BTSA 1/1-Tech-commercial/Produits filière bois</t>
  </si>
  <si>
    <t>BTSA 2/2 - Agronomie cultures durables</t>
  </si>
  <si>
    <t>BTSA 2/2 - ANABIOTEC2023</t>
  </si>
  <si>
    <t>BTSA 2/2 - BIOQUALIM / Aliments processus techno</t>
  </si>
  <si>
    <t>BTSA 2/2 - BIOQUALIM / Produits laitiers</t>
  </si>
  <si>
    <t>BTSA 2/2 - Métiers du végétal</t>
  </si>
  <si>
    <t>Total BTSA</t>
  </si>
  <si>
    <t>CPGE 1/1 - Agro Véto post BTSA et BTS</t>
  </si>
  <si>
    <t>Apprentis : les effectifs de l'enseignement supérieur agricole comprennent les contrats de professionnalisation</t>
  </si>
  <si>
    <t>BPA - Bûcheron</t>
  </si>
  <si>
    <t>BPA - Ouvrier spécialisé en paysage</t>
  </si>
  <si>
    <t>Bac Pro - Cond act élevage hébergt secteur canin félin</t>
  </si>
  <si>
    <t>Bac Pro -Serv pers anim territoire (et en 2023 Bac Pro -Serv pers territoires)</t>
  </si>
  <si>
    <t>Baccalauréat Professionnel (Bac Pro et Seconde Pro)</t>
  </si>
  <si>
    <t>BP - Cond de ligne de production alimentaire</t>
  </si>
  <si>
    <t>CS -Hydraulique agricole</t>
  </si>
  <si>
    <t>CS -Pilotage machines agr trav mécanisés hte tech</t>
  </si>
  <si>
    <t>Production agricole</t>
  </si>
  <si>
    <t>Transformation agroalimentaire</t>
  </si>
  <si>
    <t>…dont</t>
  </si>
  <si>
    <t>Effectifs du public et du privé selon l'organisme d'affiliation (sans classes passerelle)*</t>
  </si>
  <si>
    <t>Variation N-1/N</t>
  </si>
  <si>
    <t>3bis - Effectifs de la voie scolaire par niveau</t>
  </si>
  <si>
    <t>Evolution</t>
  </si>
  <si>
    <t>Niveau collège</t>
  </si>
  <si>
    <t>Seconde GT</t>
  </si>
  <si>
    <r>
      <t xml:space="preserve">Niveau Bac GT
</t>
    </r>
    <r>
      <rPr>
        <i/>
        <sz val="10"/>
        <color theme="1"/>
        <rFont val="Arial"/>
        <family val="2"/>
      </rPr>
      <t>(2nde GT + Bac GT)</t>
    </r>
  </si>
  <si>
    <r>
      <t xml:space="preserve">Niveau Bac Pro
</t>
    </r>
    <r>
      <rPr>
        <i/>
        <sz val="10"/>
        <color theme="1"/>
        <rFont val="Arial"/>
        <family val="2"/>
      </rPr>
      <t>(2nde Pro + Bac Pro)</t>
    </r>
  </si>
  <si>
    <r>
      <t xml:space="preserve">Niveau BTSA
</t>
    </r>
    <r>
      <rPr>
        <i/>
        <sz val="10"/>
        <color theme="1"/>
        <rFont val="Arial"/>
        <family val="2"/>
      </rPr>
      <t>(hors CPGE)</t>
    </r>
  </si>
  <si>
    <t>Part du public</t>
  </si>
  <si>
    <t>Part du privé</t>
  </si>
  <si>
    <t>Part du CNEAP dans le privé</t>
  </si>
  <si>
    <t>Part du CNEAP dans l'EA total</t>
  </si>
  <si>
    <t>Part de l'UNMFREO dans le privé</t>
  </si>
  <si>
    <t>Part de l'UNMFREO dans l'EA total</t>
  </si>
  <si>
    <t>Part de l'UNREP dans le privé</t>
  </si>
  <si>
    <t>Part de l'UNREP dans l'EA total</t>
  </si>
  <si>
    <t>Part des non affiliés dans le privé</t>
  </si>
  <si>
    <t>Part des non affiliés dans l'EA total</t>
  </si>
  <si>
    <t>CS</t>
  </si>
  <si>
    <t>Niveau CAPa (CAP, CAPA, BPA)</t>
  </si>
  <si>
    <r>
      <t xml:space="preserve">Niveau Bac Pro
</t>
    </r>
    <r>
      <rPr>
        <i/>
        <sz val="10"/>
        <color theme="1"/>
        <rFont val="Arial"/>
        <family val="2"/>
      </rPr>
      <t>(2nde Pro + Bac Pro + BP)</t>
    </r>
  </si>
  <si>
    <t>Ensemble public + privé</t>
  </si>
  <si>
    <t>Privé Sans affiliation</t>
  </si>
  <si>
    <t>Privé Sans objet</t>
  </si>
  <si>
    <t>6 - Effectifs d'apprentis - Par famille et par région</t>
  </si>
  <si>
    <t>7 - Effectifs d'apprentis - Par filière et par niveau</t>
  </si>
  <si>
    <t>8 - Effectifs d'apprentis - Par formation</t>
  </si>
  <si>
    <t>9 - Effectifs de l'enseignement supérieur agricole (étudiants et apprentis en cursus de référence)</t>
  </si>
  <si>
    <t>2025</t>
  </si>
  <si>
    <t>Rythme approprié</t>
  </si>
  <si>
    <t>2025-2026</t>
  </si>
  <si>
    <t>Effectifs élèves 2025 par secteur</t>
  </si>
  <si>
    <t>Effectifs élèves 2025 par affiliation</t>
  </si>
  <si>
    <t>2ème cycle général et technologiquehnologique</t>
  </si>
  <si>
    <t>Privé sans affiliation</t>
  </si>
  <si>
    <t>Effectifs par section (public + privé) de la rentrée 2021 à la rentrée 2025</t>
  </si>
  <si>
    <t>2025/2024</t>
  </si>
  <si>
    <t>Total cycle détermination lycée</t>
  </si>
  <si>
    <t>Seconde Pro 1/1 - Education nationale / Métiers de la construction durable BTP</t>
  </si>
  <si>
    <t>Total seconde pro</t>
  </si>
  <si>
    <t>CAP 1/2-Conducteur d'engins TPC</t>
  </si>
  <si>
    <t>CAP 2/2 - Chocolaterie confiserie</t>
  </si>
  <si>
    <t>CAP 2/2-Accompagant éducatif PE</t>
  </si>
  <si>
    <t>Bac Pro 2/2 - Cond act élevage hébergt secteur canin félin</t>
  </si>
  <si>
    <t>Bac Pro 2/2 - Maintenance des matériels / Option C :  Espaces verts</t>
  </si>
  <si>
    <t>Bac Pro 2/2 - PIPAC</t>
  </si>
  <si>
    <t>BTS 1/2 - Métiers des services à l'environnement</t>
  </si>
  <si>
    <t>BTS 1/2-Tech serv mat agricoles</t>
  </si>
  <si>
    <t>BTS 2/2 - Bioanalyses en laboratoire de contrôle</t>
  </si>
  <si>
    <t>BTS 2/2 - CIEL / Option A : Informatique et réseaux</t>
  </si>
  <si>
    <t>BTSA 1/2 - ACS'AGRI / Territoires métropolitains</t>
  </si>
  <si>
    <t>BTSA 1/2 - ACS'AGRI / Territoires ultra-marins</t>
  </si>
  <si>
    <t>BTSA 1/2 - Développement et animation proj terr</t>
  </si>
  <si>
    <t>BTSA 1/2 - Métiers de l'élevage : développemnt, prod, conseil</t>
  </si>
  <si>
    <t>BTSA 1/2</t>
  </si>
  <si>
    <t>BTSA 2/2</t>
  </si>
  <si>
    <t>EPLEFPA</t>
  </si>
  <si>
    <t>Total privé</t>
  </si>
  <si>
    <t>Les effectifs apprentis suivant une formation agricole (hors titre) par région en 2024 et 2025 jusqu'au niveau BTSA</t>
  </si>
  <si>
    <t>Les effectifs apprentis suivant une formation agricole (hors titre) par région, par secteur et affiliation en 2024 et 2025 dans les établissements de l'EAT jusqu'au niveau BTSA</t>
  </si>
  <si>
    <t>Champ: Apprentis inscrits validés présents au 31 décembre 2024 et 2025 dans les établissements de l'enseignement agricole technique et du supérieur court (jusqu'au BTSA et hors titres) suivant une formation agricole</t>
  </si>
  <si>
    <t>Sources: PBI pour 2024 et DeciEA pour 2025</t>
  </si>
  <si>
    <t>Données consolidées au 18/02/2026</t>
  </si>
  <si>
    <t>Les effectifs apprentis suivant une formation agricole (hors titre) par filière en 2024 et 2025 jusqu'au niveau BTSA</t>
  </si>
  <si>
    <t>Les effectifs apprentis suivant une formation agricole (hors titre) par niveau en 2024 et 2025 jusqu'au niveau BTSA</t>
  </si>
  <si>
    <t>BPA - Conducteur d'engins forestiers</t>
  </si>
  <si>
    <t>BPA - Ouvrier d'élevage ruminants cultures fourragères</t>
  </si>
  <si>
    <t>BPA - Ouvrier maraîcher</t>
  </si>
  <si>
    <t>BP - Conducteur de machines agricoles (en en 2024 conduite de machines agricoles)</t>
  </si>
  <si>
    <t>BP - Resp chantiers bûcheronnage manuel et débardage</t>
  </si>
  <si>
    <t>BP - Resp chantiers bûcheronnage manuel et sylviculture</t>
  </si>
  <si>
    <t>BTSA - ACS'AGRI/Territoires métropolitains</t>
  </si>
  <si>
    <t>BTSA - ACS'AGRI/Territoires ultra-marins</t>
  </si>
  <si>
    <t>BTSA - Développement et animation proj terr</t>
  </si>
  <si>
    <t>BTSA - Métiers de l'élevage : développemnt, prod, conseil</t>
  </si>
  <si>
    <t>CS - Conduite de prod en arbo fruit</t>
  </si>
  <si>
    <t>CS - Conduite d'un élevage de production avicole</t>
  </si>
  <si>
    <t>CS - Techniques cynégétiques</t>
  </si>
  <si>
    <t>Les effectifs apprentis suivant une formation agricole (hors titre) par filière et formation en 2024 et 2025 dans les établissements de l'EAT jusqu'au niveau BTSA</t>
  </si>
  <si>
    <t>… dont</t>
  </si>
  <si>
    <t>*L’évolution entre 2025 et 2024 est observée sur les effectifs hors classes passerelles post BTSA-BTS et classes préparatoires aux grandes écoles (CPGE) de façon à comparer les deux années sur des bases équivalentes suite au changement de modalité lié à la mise en place des classes passerelles</t>
  </si>
  <si>
    <t>Effectifs de l'enseignement agricole 2025-2026</t>
  </si>
  <si>
    <t>Enseignement à distance</t>
  </si>
  <si>
    <t>Les effectifs de l'enseignement agricole à distance (DIRED) sont intégrés à compter de la rentrée scolaire 2025. Pour des raisons techniques, ils ne peuvent être comptabilisés dans toutes les vues ; chaque tableau précise si ces effectifs sont inclus ou non.</t>
  </si>
  <si>
    <t>ND</t>
  </si>
  <si>
    <t>Enseignement agricole technique : les effectifs comprennent ceux de l'enseignement à distance (DIRED) à compter de la rentrée scolaire 2025.</t>
  </si>
  <si>
    <t>Hors enseignement à distance</t>
  </si>
  <si>
    <t>Les effectifs de l'enseignement agricole à distance (DIRED) sont intégrés à compter de la rentrée scolaire 2025. Cette année, et pour des raisons techniques, ils ne peuvent être comptabilisés dans toutes les vues ; chaque tableau précise si ces effectifs sont inclus ou non.</t>
  </si>
  <si>
    <t>(dont enseignement à distance)</t>
  </si>
  <si>
    <t>2 - Effectifs de la voie scolaire par affiliations et types de contrat</t>
  </si>
  <si>
    <t>Elèves, étudiants et apprentis de l'enseignement agricole de la 4e aux diplômes d'ingénieur agronome, de vétérinaire et de paysagiste</t>
  </si>
  <si>
    <t xml:space="preserve">Ce document présente l'ensemble des effectifs de l'enseignement agricole avec les élèves, étudiants et apprentis de l'enseignement technique et les étudiants et apprentis de l'enseignement supérieur. </t>
  </si>
  <si>
    <t>Afin de présenter l'ensemble des effectifs de l'enseignement agricole technique : 
- Wallis-et-Futuna et Nouvelle-Calédonie : les effectifs de la rentrée de mars N sont intégrés à la vue nationale de l'année scolaire N/N+1.
- Enseignement à distance : les effectifs de l'année N-1/N sont intégrés à la vue nationale de l'année scolaire N/N+1.</t>
  </si>
  <si>
    <t>- Voie scolaire : Remontée officielle d'octobre N (métropole et DROM) et remontée décalée de mars N (Wallis-et-Futuna et Nouvelle-Calédonie) ; pour la formation à distance, effectifs N-1/N.</t>
  </si>
  <si>
    <t>Evolution des effectifs globaux de l'enseignement agricole technique</t>
  </si>
  <si>
    <t>Par famille de l'enseignement agricole</t>
  </si>
  <si>
    <t>Par champ professionnel</t>
  </si>
  <si>
    <r>
      <rPr>
        <i/>
        <u/>
        <sz val="10"/>
        <rFont val="Arial"/>
        <family val="2"/>
      </rPr>
      <t>(hors</t>
    </r>
    <r>
      <rPr>
        <i/>
        <sz val="10"/>
        <rFont val="Arial"/>
        <family val="2"/>
      </rPr>
      <t xml:space="preserve"> enseignement à distance)</t>
    </r>
  </si>
  <si>
    <t>*En 2020-2021, le secteur d'enseignement n'a pas été renseigné pour 22 apprentis qui ont été par défaut intégrés dans le public.</t>
  </si>
  <si>
    <t>Evolution des effectifs globaux de l'enseignement agricole, de la 4e aux diplômes d'ingénieur agronome, de vétérinaire et de paysagiste</t>
  </si>
  <si>
    <t>(vue avec variation par voie)</t>
  </si>
  <si>
    <t>Par filière</t>
  </si>
  <si>
    <r>
      <rPr>
        <i/>
        <u/>
        <sz val="10"/>
        <rFont val="Arial"/>
        <family val="2"/>
      </rPr>
      <t>(hors</t>
    </r>
    <r>
      <rPr>
        <i/>
        <sz val="10"/>
        <rFont val="Arial"/>
        <family val="2"/>
      </rPr>
      <t xml:space="preserve"> enseignement à distance et CPGE)</t>
    </r>
  </si>
  <si>
    <t>Par niveau</t>
  </si>
  <si>
    <t>Par voie</t>
  </si>
  <si>
    <t>Par région</t>
  </si>
  <si>
    <t>4e</t>
  </si>
  <si>
    <t>3e</t>
  </si>
  <si>
    <t>Total public</t>
  </si>
  <si>
    <t>Répartition</t>
  </si>
  <si>
    <t>ENSEMBLE - Effectifs élèves par niveau</t>
  </si>
  <si>
    <t>Source : DeciEA</t>
  </si>
  <si>
    <t>2021</t>
  </si>
  <si>
    <t>2022</t>
  </si>
  <si>
    <t>Les effectifs apprentis suivant une formation agricole (hors titre) par secteur en 2024 et 2025 jusqu'au niveau BTSA</t>
  </si>
  <si>
    <t>Les effectifs apprentis suivant une formation agricole (hors titre) par secteur et affiliation en 2024 et 2025 jusqu'au niveau BTSA</t>
  </si>
  <si>
    <t>- Etudiants ingénieurs et paysagistes : dont prépa</t>
  </si>
  <si>
    <t>- Apprentis ingénieurs : inclus les contrats de professionalisation</t>
  </si>
  <si>
    <r>
      <rPr>
        <u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 xml:space="preserve"> : </t>
    </r>
  </si>
  <si>
    <r>
      <rPr>
        <u/>
        <sz val="9"/>
        <rFont val="Arial"/>
        <family val="2"/>
      </rPr>
      <t>Nota</t>
    </r>
    <r>
      <rPr>
        <sz val="9"/>
        <rFont val="Arial"/>
        <family val="2"/>
      </rPr>
      <t xml:space="preserve"> : hors césures.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</si>
</sst>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0.0%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i/>
      <u/>
      <sz val="8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9"/>
      <name val="Marianne"/>
      <family val="3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1"/>
      <color rgb="FFFF0000"/>
      <name val="Arial"/>
      <family val="2"/>
    </font>
    <font>
      <i/>
      <u/>
      <sz val="10"/>
      <name val="Arial"/>
      <family val="2"/>
    </font>
    <font>
      <u/>
      <sz val="10"/>
      <color theme="1"/>
      <name val="Calibri"/>
      <family val="2"/>
      <scheme val="minor"/>
    </font>
    <font>
      <sz val="9"/>
      <name val="Arial"/>
      <family val="2"/>
    </font>
    <font>
      <u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2CD81"/>
        <bgColor indexed="64"/>
      </patternFill>
    </fill>
  </fills>
  <borders count="121">
    <border>
      <left/>
      <right/>
      <top/>
      <bottom/>
      <diagonal/>
    </border>
    <border>
      <left style="thin">
        <color indexed="6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 style="thin">
        <color theme="0" tint="-0.3499862666707357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9999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theme="0" tint="-0.34998626667073579"/>
      </right>
      <top style="thin">
        <color rgb="FF99999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99999"/>
      </top>
      <bottom style="thin">
        <color rgb="FF99999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9999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999999"/>
      </right>
      <top style="thin">
        <color rgb="FF999999"/>
      </top>
      <bottom/>
      <diagonal/>
    </border>
    <border>
      <left style="thin">
        <color theme="0" tint="-0.34998626667073579"/>
      </left>
      <right style="thin">
        <color rgb="FF999999"/>
      </right>
      <top/>
      <bottom/>
      <diagonal/>
    </border>
    <border>
      <left style="thin">
        <color theme="0" tint="-0.34998626667073579"/>
      </left>
      <right style="thin">
        <color rgb="FF999999"/>
      </right>
      <top style="thin">
        <color rgb="FF99999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theme="0" tint="-0.499984740745262"/>
      </right>
      <top style="thin">
        <color rgb="FF999999"/>
      </top>
      <bottom style="thin">
        <color rgb="FF999999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theme="0" tint="-0.499984740745262"/>
      </right>
      <top/>
      <bottom style="thin">
        <color rgb="FF99999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rgb="FF999999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rgb="FF999999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rgb="FF999999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rgb="FF999999"/>
      </right>
      <top/>
      <bottom/>
      <diagonal/>
    </border>
    <border>
      <left style="thin">
        <color theme="1" tint="0.499984740745262"/>
      </left>
      <right style="thin">
        <color rgb="FF999999"/>
      </right>
      <top style="thin">
        <color rgb="FF999999"/>
      </top>
      <bottom style="thin">
        <color theme="1" tint="0.499984740745262"/>
      </bottom>
      <diagonal/>
    </border>
    <border>
      <left style="thin">
        <color rgb="FF999999"/>
      </left>
      <right/>
      <top style="thin">
        <color theme="0" tint="-0.499984740745262"/>
      </top>
      <bottom style="thin">
        <color rgb="FF999999"/>
      </bottom>
      <diagonal/>
    </border>
    <border>
      <left/>
      <right/>
      <top style="thin">
        <color theme="0" tint="-0.499984740745262"/>
      </top>
      <bottom style="thin">
        <color rgb="FF999999"/>
      </bottom>
      <diagonal/>
    </border>
    <border>
      <left style="thin">
        <color rgb="FF999999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999999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rgb="FF999999"/>
      </bottom>
      <diagonal/>
    </border>
    <border>
      <left style="thin">
        <color theme="1" tint="0.499984740745262"/>
      </left>
      <right style="thin">
        <color rgb="FF999999"/>
      </right>
      <top style="thin">
        <color rgb="FF99999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999999"/>
      </left>
      <right style="thin">
        <color theme="1" tint="0.499984740745262"/>
      </right>
      <top/>
      <bottom/>
      <diagonal/>
    </border>
    <border>
      <left style="thin">
        <color indexed="65"/>
      </left>
      <right style="thin">
        <color theme="1" tint="0.499984740745262"/>
      </right>
      <top style="thin">
        <color rgb="FF999999"/>
      </top>
      <bottom/>
      <diagonal/>
    </border>
    <border>
      <left style="thin">
        <color indexed="9"/>
      </left>
      <right style="thin">
        <color theme="1" tint="0.499984740745262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theme="1" tint="0.499984740745262"/>
      </right>
      <top style="thin">
        <color rgb="FF999999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999999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rgb="FF999999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99999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rgb="FF999999"/>
      </left>
      <right/>
      <top style="thin">
        <color theme="1" tint="0.499984740745262"/>
      </top>
      <bottom style="thin">
        <color rgb="FF999999"/>
      </bottom>
      <diagonal/>
    </border>
    <border>
      <left/>
      <right/>
      <top style="thin">
        <color theme="1" tint="0.499984740745262"/>
      </top>
      <bottom style="thin">
        <color rgb="FF999999"/>
      </bottom>
      <diagonal/>
    </border>
    <border>
      <left style="thin">
        <color indexed="65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999999"/>
      </left>
      <right style="thin">
        <color rgb="FF999999"/>
      </right>
      <top style="thin">
        <color theme="1" tint="0.499984740745262"/>
      </top>
      <bottom/>
      <diagonal/>
    </border>
    <border>
      <left style="thin">
        <color rgb="FF999999"/>
      </left>
      <right/>
      <top style="thin">
        <color theme="1" tint="0.499984740745262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41" fillId="0" borderId="0"/>
  </cellStyleXfs>
  <cellXfs count="70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quotePrefix="1" applyFont="1"/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9" fillId="8" borderId="0" xfId="0" applyFont="1" applyFill="1" applyBorder="1" applyAlignment="1">
      <alignment horizontal="left" vertical="center"/>
    </xf>
    <xf numFmtId="0" fontId="20" fillId="8" borderId="0" xfId="0" applyFont="1" applyFill="1" applyAlignment="1">
      <alignment vertical="center"/>
    </xf>
    <xf numFmtId="0" fontId="19" fillId="8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3" fontId="13" fillId="2" borderId="30" xfId="0" applyNumberFormat="1" applyFont="1" applyFill="1" applyBorder="1" applyAlignment="1">
      <alignment vertical="center"/>
    </xf>
    <xf numFmtId="3" fontId="8" fillId="0" borderId="0" xfId="0" applyNumberFormat="1" applyFont="1"/>
    <xf numFmtId="0" fontId="8" fillId="0" borderId="3" xfId="0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21" fillId="4" borderId="30" xfId="0" applyNumberFormat="1" applyFont="1" applyFill="1" applyBorder="1" applyAlignment="1">
      <alignment vertical="center"/>
    </xf>
    <xf numFmtId="49" fontId="13" fillId="0" borderId="5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3" fontId="13" fillId="7" borderId="30" xfId="0" applyNumberFormat="1" applyFont="1" applyFill="1" applyBorder="1" applyAlignment="1">
      <alignment vertical="center"/>
    </xf>
    <xf numFmtId="3" fontId="8" fillId="0" borderId="30" xfId="0" applyNumberFormat="1" applyFont="1" applyBorder="1"/>
    <xf numFmtId="3" fontId="8" fillId="0" borderId="30" xfId="0" applyNumberFormat="1" applyFont="1" applyFill="1" applyBorder="1" applyAlignment="1">
      <alignment vertical="center"/>
    </xf>
    <xf numFmtId="0" fontId="8" fillId="0" borderId="3" xfId="0" applyFont="1" applyBorder="1"/>
    <xf numFmtId="0" fontId="8" fillId="0" borderId="6" xfId="0" applyFont="1" applyBorder="1"/>
    <xf numFmtId="0" fontId="13" fillId="2" borderId="3" xfId="0" applyFont="1" applyFill="1" applyBorder="1"/>
    <xf numFmtId="0" fontId="13" fillId="2" borderId="4" xfId="0" applyFont="1" applyFill="1" applyBorder="1"/>
    <xf numFmtId="3" fontId="13" fillId="0" borderId="30" xfId="0" applyNumberFormat="1" applyFont="1" applyBorder="1"/>
    <xf numFmtId="3" fontId="21" fillId="4" borderId="32" xfId="0" applyNumberFormat="1" applyFont="1" applyFill="1" applyBorder="1" applyAlignment="1">
      <alignment vertical="center"/>
    </xf>
    <xf numFmtId="0" fontId="2" fillId="11" borderId="0" xfId="0" applyFont="1" applyFill="1"/>
    <xf numFmtId="0" fontId="5" fillId="12" borderId="0" xfId="0" applyFont="1" applyFill="1"/>
    <xf numFmtId="0" fontId="5" fillId="10" borderId="0" xfId="0" applyFont="1" applyFill="1"/>
    <xf numFmtId="0" fontId="22" fillId="0" borderId="0" xfId="0" applyFont="1" applyFill="1"/>
    <xf numFmtId="0" fontId="2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165" fontId="22" fillId="0" borderId="0" xfId="3" applyNumberFormat="1" applyFont="1" applyFill="1"/>
    <xf numFmtId="0" fontId="8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8" fillId="11" borderId="0" xfId="0" applyFont="1" applyFill="1"/>
    <xf numFmtId="0" fontId="6" fillId="11" borderId="0" xfId="0" applyFont="1" applyFill="1" applyAlignment="1">
      <alignment vertical="center"/>
    </xf>
    <xf numFmtId="0" fontId="8" fillId="11" borderId="0" xfId="0" applyFont="1" applyFill="1" applyAlignment="1">
      <alignment horizontal="center"/>
    </xf>
    <xf numFmtId="0" fontId="5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7" fillId="9" borderId="0" xfId="0" applyFont="1" applyFill="1" applyAlignment="1">
      <alignment vertical="center"/>
    </xf>
    <xf numFmtId="0" fontId="28" fillId="9" borderId="0" xfId="0" applyFont="1" applyFill="1" applyAlignment="1">
      <alignment vertical="center"/>
    </xf>
    <xf numFmtId="0" fontId="28" fillId="9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13" fillId="0" borderId="31" xfId="0" applyFont="1" applyBorder="1" applyAlignment="1">
      <alignment vertical="center" wrapText="1"/>
    </xf>
    <xf numFmtId="0" fontId="18" fillId="0" borderId="43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/>
    </xf>
    <xf numFmtId="3" fontId="21" fillId="4" borderId="43" xfId="0" applyNumberFormat="1" applyFont="1" applyFill="1" applyBorder="1" applyAlignment="1">
      <alignment horizontal="center" vertical="center"/>
    </xf>
    <xf numFmtId="3" fontId="18" fillId="2" borderId="4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3" fontId="0" fillId="0" borderId="43" xfId="0" applyNumberFormat="1" applyBorder="1" applyAlignment="1">
      <alignment horizontal="center" vertical="center"/>
    </xf>
    <xf numFmtId="0" fontId="30" fillId="0" borderId="0" xfId="0" applyFont="1"/>
    <xf numFmtId="0" fontId="8" fillId="1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9" fontId="8" fillId="0" borderId="0" xfId="3" applyFont="1"/>
    <xf numFmtId="3" fontId="0" fillId="0" borderId="0" xfId="0" applyNumberFormat="1" applyAlignment="1">
      <alignment horizontal="center"/>
    </xf>
    <xf numFmtId="9" fontId="0" fillId="0" borderId="0" xfId="3" applyFont="1"/>
    <xf numFmtId="0" fontId="32" fillId="2" borderId="43" xfId="0" applyFont="1" applyFill="1" applyBorder="1" applyAlignment="1">
      <alignment horizontal="center" vertical="center" wrapText="1"/>
    </xf>
    <xf numFmtId="3" fontId="32" fillId="2" borderId="43" xfId="0" applyNumberFormat="1" applyFont="1" applyFill="1" applyBorder="1" applyAlignment="1">
      <alignment horizontal="center" vertical="center" wrapText="1"/>
    </xf>
    <xf numFmtId="165" fontId="32" fillId="2" borderId="43" xfId="3" applyNumberFormat="1" applyFont="1" applyFill="1" applyBorder="1" applyAlignment="1">
      <alignment horizontal="center" vertical="center" wrapText="1"/>
    </xf>
    <xf numFmtId="49" fontId="13" fillId="0" borderId="43" xfId="0" applyNumberFormat="1" applyFont="1" applyBorder="1" applyAlignment="1">
      <alignment horizontal="center" vertical="center"/>
    </xf>
    <xf numFmtId="3" fontId="8" fillId="0" borderId="43" xfId="0" applyNumberFormat="1" applyFont="1" applyBorder="1"/>
    <xf numFmtId="165" fontId="8" fillId="0" borderId="43" xfId="3" applyNumberFormat="1" applyFont="1" applyBorder="1" applyAlignment="1">
      <alignment horizontal="center"/>
    </xf>
    <xf numFmtId="0" fontId="31" fillId="0" borderId="43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vertical="center"/>
    </xf>
    <xf numFmtId="3" fontId="8" fillId="0" borderId="43" xfId="0" applyNumberFormat="1" applyFont="1" applyBorder="1" applyAlignment="1">
      <alignment horizontal="center" vertical="center"/>
    </xf>
    <xf numFmtId="3" fontId="21" fillId="4" borderId="8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3" fontId="18" fillId="7" borderId="43" xfId="0" applyNumberFormat="1" applyFont="1" applyFill="1" applyBorder="1" applyAlignment="1">
      <alignment horizontal="center" vertical="center"/>
    </xf>
    <xf numFmtId="3" fontId="21" fillId="6" borderId="43" xfId="0" applyNumberFormat="1" applyFont="1" applyFill="1" applyBorder="1" applyAlignment="1">
      <alignment horizontal="center" vertical="center"/>
    </xf>
    <xf numFmtId="3" fontId="33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/>
    <xf numFmtId="0" fontId="21" fillId="4" borderId="8" xfId="0" applyFont="1" applyFill="1" applyBorder="1" applyAlignment="1">
      <alignment vertical="center"/>
    </xf>
    <xf numFmtId="0" fontId="21" fillId="4" borderId="22" xfId="0" applyFont="1" applyFill="1" applyBorder="1" applyAlignment="1">
      <alignment vertical="center"/>
    </xf>
    <xf numFmtId="3" fontId="21" fillId="4" borderId="43" xfId="0" applyNumberFormat="1" applyFont="1" applyFill="1" applyBorder="1" applyAlignment="1">
      <alignment vertical="center"/>
    </xf>
    <xf numFmtId="3" fontId="21" fillId="4" borderId="26" xfId="0" applyNumberFormat="1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3" fontId="21" fillId="4" borderId="9" xfId="0" applyNumberFormat="1" applyFont="1" applyFill="1" applyBorder="1" applyAlignment="1">
      <alignment vertical="center"/>
    </xf>
    <xf numFmtId="165" fontId="8" fillId="0" borderId="0" xfId="3" applyNumberFormat="1" applyFont="1"/>
    <xf numFmtId="0" fontId="2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3" fontId="21" fillId="6" borderId="57" xfId="0" applyNumberFormat="1" applyFont="1" applyFill="1" applyBorder="1" applyAlignment="1">
      <alignment horizontal="center" vertical="center"/>
    </xf>
    <xf numFmtId="0" fontId="6" fillId="10" borderId="0" xfId="0" applyFont="1" applyFill="1" applyAlignment="1">
      <alignment vertical="center"/>
    </xf>
    <xf numFmtId="0" fontId="6" fillId="11" borderId="0" xfId="0" applyFont="1" applyFill="1"/>
    <xf numFmtId="9" fontId="22" fillId="0" borderId="0" xfId="3" applyFont="1" applyFill="1" applyAlignment="1">
      <alignment horizontal="center"/>
    </xf>
    <xf numFmtId="165" fontId="0" fillId="0" borderId="0" xfId="3" applyNumberFormat="1" applyFont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/>
    </xf>
    <xf numFmtId="3" fontId="0" fillId="0" borderId="30" xfId="0" applyNumberFormat="1" applyFill="1" applyBorder="1" applyAlignment="1">
      <alignment horizontal="center" vertical="center"/>
    </xf>
    <xf numFmtId="3" fontId="13" fillId="2" borderId="30" xfId="0" applyNumberFormat="1" applyFont="1" applyFill="1" applyBorder="1" applyAlignment="1">
      <alignment horizontal="center" vertical="center"/>
    </xf>
    <xf numFmtId="3" fontId="21" fillId="4" borderId="30" xfId="0" applyNumberFormat="1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37" fillId="7" borderId="2" xfId="0" applyNumberFormat="1" applyFont="1" applyFill="1" applyBorder="1" applyAlignment="1">
      <alignment horizontal="center" vertical="center"/>
    </xf>
    <xf numFmtId="3" fontId="37" fillId="3" borderId="2" xfId="0" applyNumberFormat="1" applyFont="1" applyFill="1" applyBorder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center"/>
    </xf>
    <xf numFmtId="0" fontId="21" fillId="13" borderId="43" xfId="0" applyFont="1" applyFill="1" applyBorder="1" applyAlignment="1">
      <alignment horizontal="left" vertical="center"/>
    </xf>
    <xf numFmtId="3" fontId="21" fillId="13" borderId="43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9" fontId="0" fillId="0" borderId="30" xfId="3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3" fontId="8" fillId="0" borderId="47" xfId="0" applyNumberFormat="1" applyFont="1" applyBorder="1" applyAlignment="1">
      <alignment vertical="center"/>
    </xf>
    <xf numFmtId="165" fontId="0" fillId="0" borderId="0" xfId="3" applyNumberFormat="1" applyFont="1"/>
    <xf numFmtId="0" fontId="18" fillId="0" borderId="2" xfId="0" applyFont="1" applyBorder="1" applyAlignment="1">
      <alignment horizontal="center" vertical="center" wrapText="1"/>
    </xf>
    <xf numFmtId="49" fontId="13" fillId="0" borderId="43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left"/>
    </xf>
    <xf numFmtId="49" fontId="8" fillId="0" borderId="30" xfId="0" applyNumberFormat="1" applyFont="1" applyFill="1" applyBorder="1" applyAlignment="1">
      <alignment horizontal="center" vertical="center"/>
    </xf>
    <xf numFmtId="3" fontId="13" fillId="0" borderId="30" xfId="0" applyNumberFormat="1" applyFont="1" applyFill="1" applyBorder="1" applyAlignment="1">
      <alignment vertical="center"/>
    </xf>
    <xf numFmtId="9" fontId="8" fillId="0" borderId="47" xfId="3" applyNumberFormat="1" applyFont="1" applyFill="1" applyBorder="1" applyAlignment="1">
      <alignment horizontal="center" vertical="center"/>
    </xf>
    <xf numFmtId="165" fontId="8" fillId="0" borderId="30" xfId="3" applyNumberFormat="1" applyFont="1" applyFill="1" applyBorder="1" applyAlignment="1">
      <alignment horizontal="center" vertical="center"/>
    </xf>
    <xf numFmtId="165" fontId="13" fillId="7" borderId="30" xfId="3" applyNumberFormat="1" applyFont="1" applyFill="1" applyBorder="1" applyAlignment="1">
      <alignment horizontal="center" vertical="center"/>
    </xf>
    <xf numFmtId="165" fontId="21" fillId="4" borderId="30" xfId="3" applyNumberFormat="1" applyFont="1" applyFill="1" applyBorder="1" applyAlignment="1">
      <alignment horizontal="center" vertical="center"/>
    </xf>
    <xf numFmtId="9" fontId="21" fillId="4" borderId="30" xfId="3" applyNumberFormat="1" applyFont="1" applyFill="1" applyBorder="1" applyAlignment="1">
      <alignment horizontal="center" vertical="center"/>
    </xf>
    <xf numFmtId="165" fontId="8" fillId="0" borderId="47" xfId="3" applyNumberFormat="1" applyFont="1" applyFill="1" applyBorder="1" applyAlignment="1">
      <alignment horizontal="center" vertical="center"/>
    </xf>
    <xf numFmtId="9" fontId="13" fillId="7" borderId="30" xfId="3" applyNumberFormat="1" applyFont="1" applyFill="1" applyBorder="1" applyAlignment="1">
      <alignment horizontal="center" vertical="center"/>
    </xf>
    <xf numFmtId="165" fontId="8" fillId="0" borderId="30" xfId="3" applyNumberFormat="1" applyFont="1" applyFill="1" applyBorder="1"/>
    <xf numFmtId="165" fontId="21" fillId="4" borderId="32" xfId="3" applyNumberFormat="1" applyFont="1" applyFill="1" applyBorder="1" applyAlignment="1">
      <alignment vertical="center"/>
    </xf>
    <xf numFmtId="165" fontId="21" fillId="4" borderId="32" xfId="3" applyNumberFormat="1" applyFont="1" applyFill="1" applyBorder="1" applyAlignment="1">
      <alignment horizontal="center" vertical="center"/>
    </xf>
    <xf numFmtId="49" fontId="8" fillId="0" borderId="43" xfId="0" applyNumberFormat="1" applyFont="1" applyFill="1" applyBorder="1" applyAlignment="1">
      <alignment horizontal="center" vertical="center"/>
    </xf>
    <xf numFmtId="49" fontId="13" fillId="0" borderId="43" xfId="0" applyNumberFormat="1" applyFont="1" applyFill="1" applyBorder="1" applyAlignment="1">
      <alignment horizontal="center" vertical="center"/>
    </xf>
    <xf numFmtId="165" fontId="0" fillId="0" borderId="0" xfId="3" applyNumberFormat="1" applyFont="1" applyAlignment="1">
      <alignment vertical="center"/>
    </xf>
    <xf numFmtId="0" fontId="13" fillId="0" borderId="31" xfId="0" applyFont="1" applyFill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6" fillId="12" borderId="0" xfId="0" applyFont="1" applyFill="1"/>
    <xf numFmtId="0" fontId="8" fillId="12" borderId="0" xfId="0" applyFont="1" applyFill="1"/>
    <xf numFmtId="165" fontId="8" fillId="12" borderId="0" xfId="4" applyNumberFormat="1" applyFont="1" applyFill="1"/>
    <xf numFmtId="0" fontId="1" fillId="0" borderId="0" xfId="5"/>
    <xf numFmtId="0" fontId="38" fillId="0" borderId="0" xfId="5" applyFont="1"/>
    <xf numFmtId="0" fontId="31" fillId="0" borderId="0" xfId="5" applyFont="1"/>
    <xf numFmtId="0" fontId="1" fillId="8" borderId="0" xfId="5" applyFill="1"/>
    <xf numFmtId="0" fontId="31" fillId="8" borderId="0" xfId="5" applyFont="1" applyFill="1"/>
    <xf numFmtId="0" fontId="18" fillId="0" borderId="0" xfId="5" applyFont="1"/>
    <xf numFmtId="0" fontId="18" fillId="15" borderId="2" xfId="5" applyFont="1" applyFill="1" applyBorder="1" applyAlignment="1">
      <alignment horizontal="center" vertical="center"/>
    </xf>
    <xf numFmtId="3" fontId="18" fillId="15" borderId="2" xfId="5" applyNumberFormat="1" applyFont="1" applyFill="1" applyBorder="1" applyAlignment="1">
      <alignment horizontal="center" vertical="center"/>
    </xf>
    <xf numFmtId="0" fontId="18" fillId="14" borderId="2" xfId="5" applyFont="1" applyFill="1" applyBorder="1" applyAlignment="1">
      <alignment horizontal="center" vertical="center"/>
    </xf>
    <xf numFmtId="165" fontId="31" fillId="0" borderId="0" xfId="5" applyNumberFormat="1" applyFont="1"/>
    <xf numFmtId="0" fontId="18" fillId="7" borderId="2" xfId="5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vertical="center"/>
    </xf>
    <xf numFmtId="0" fontId="31" fillId="0" borderId="0" xfId="5" applyFont="1" applyBorder="1" applyAlignment="1">
      <alignment horizontal="center" vertical="center"/>
    </xf>
    <xf numFmtId="0" fontId="8" fillId="0" borderId="0" xfId="0" applyFont="1" applyFill="1"/>
    <xf numFmtId="165" fontId="8" fillId="0" borderId="0" xfId="3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3" fontId="0" fillId="0" borderId="43" xfId="0" applyNumberFormat="1" applyFill="1" applyBorder="1" applyAlignment="1">
      <alignment horizontal="center"/>
    </xf>
    <xf numFmtId="3" fontId="8" fillId="0" borderId="43" xfId="0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center"/>
    </xf>
    <xf numFmtId="9" fontId="8" fillId="0" borderId="0" xfId="3" applyFont="1" applyFill="1" applyAlignment="1">
      <alignment horizontal="center"/>
    </xf>
    <xf numFmtId="164" fontId="0" fillId="0" borderId="0" xfId="7" applyFont="1" applyAlignment="1">
      <alignment horizontal="center"/>
    </xf>
    <xf numFmtId="43" fontId="0" fillId="0" borderId="0" xfId="0" applyNumberFormat="1" applyAlignment="1">
      <alignment horizontal="center"/>
    </xf>
    <xf numFmtId="49" fontId="13" fillId="0" borderId="43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165" fontId="8" fillId="0" borderId="43" xfId="4" applyNumberFormat="1" applyFont="1" applyBorder="1" applyAlignment="1">
      <alignment horizontal="center" vertical="center"/>
    </xf>
    <xf numFmtId="165" fontId="21" fillId="4" borderId="43" xfId="4" applyNumberFormat="1" applyFont="1" applyFill="1" applyBorder="1" applyAlignment="1">
      <alignment horizontal="center" vertical="center"/>
    </xf>
    <xf numFmtId="165" fontId="18" fillId="7" borderId="43" xfId="4" applyNumberFormat="1" applyFont="1" applyFill="1" applyBorder="1" applyAlignment="1">
      <alignment horizontal="center" vertical="center"/>
    </xf>
    <xf numFmtId="165" fontId="21" fillId="6" borderId="43" xfId="4" applyNumberFormat="1" applyFont="1" applyFill="1" applyBorder="1" applyAlignment="1">
      <alignment horizontal="center" vertical="center"/>
    </xf>
    <xf numFmtId="165" fontId="21" fillId="6" borderId="57" xfId="4" applyNumberFormat="1" applyFont="1" applyFill="1" applyBorder="1" applyAlignment="1">
      <alignment horizontal="center" vertical="center"/>
    </xf>
    <xf numFmtId="3" fontId="0" fillId="0" borderId="0" xfId="0" applyNumberFormat="1"/>
    <xf numFmtId="3" fontId="36" fillId="0" borderId="0" xfId="0" applyNumberFormat="1" applyFont="1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0" fontId="8" fillId="7" borderId="69" xfId="0" applyFont="1" applyFill="1" applyBorder="1" applyAlignment="1">
      <alignment horizontal="center" vertical="center" wrapText="1"/>
    </xf>
    <xf numFmtId="0" fontId="8" fillId="7" borderId="70" xfId="0" applyFont="1" applyFill="1" applyBorder="1" applyAlignment="1">
      <alignment horizontal="center" vertical="center" wrapText="1"/>
    </xf>
    <xf numFmtId="3" fontId="8" fillId="7" borderId="70" xfId="0" applyNumberFormat="1" applyFont="1" applyFill="1" applyBorder="1" applyAlignment="1">
      <alignment horizontal="center" vertical="center"/>
    </xf>
    <xf numFmtId="165" fontId="8" fillId="7" borderId="71" xfId="4" applyNumberFormat="1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wrapText="1"/>
    </xf>
    <xf numFmtId="3" fontId="8" fillId="0" borderId="74" xfId="0" applyNumberFormat="1" applyFont="1" applyBorder="1" applyAlignment="1">
      <alignment horizontal="center" vertical="center"/>
    </xf>
    <xf numFmtId="165" fontId="8" fillId="0" borderId="75" xfId="4" applyNumberFormat="1" applyFont="1" applyBorder="1" applyAlignment="1">
      <alignment horizontal="center" vertical="center"/>
    </xf>
    <xf numFmtId="3" fontId="8" fillId="7" borderId="78" xfId="0" applyNumberFormat="1" applyFont="1" applyFill="1" applyBorder="1" applyAlignment="1">
      <alignment horizontal="center" vertical="center"/>
    </xf>
    <xf numFmtId="165" fontId="8" fillId="7" borderId="79" xfId="4" applyNumberFormat="1" applyFont="1" applyFill="1" applyBorder="1" applyAlignment="1">
      <alignment horizontal="center" vertical="center"/>
    </xf>
    <xf numFmtId="3" fontId="18" fillId="3" borderId="81" xfId="0" applyNumberFormat="1" applyFont="1" applyFill="1" applyBorder="1" applyAlignment="1">
      <alignment horizontal="center" vertical="center"/>
    </xf>
    <xf numFmtId="165" fontId="18" fillId="3" borderId="82" xfId="4" applyNumberFormat="1" applyFont="1" applyFill="1" applyBorder="1" applyAlignment="1">
      <alignment horizontal="center" vertical="center"/>
    </xf>
    <xf numFmtId="3" fontId="18" fillId="3" borderId="84" xfId="0" applyNumberFormat="1" applyFont="1" applyFill="1" applyBorder="1" applyAlignment="1">
      <alignment horizontal="center" vertical="center"/>
    </xf>
    <xf numFmtId="165" fontId="18" fillId="3" borderId="85" xfId="4" applyNumberFormat="1" applyFont="1" applyFill="1" applyBorder="1" applyAlignment="1">
      <alignment horizontal="center" vertical="center"/>
    </xf>
    <xf numFmtId="0" fontId="8" fillId="0" borderId="86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3" fontId="8" fillId="0" borderId="84" xfId="0" applyNumberFormat="1" applyFont="1" applyBorder="1" applyAlignment="1">
      <alignment horizontal="center" vertical="center"/>
    </xf>
    <xf numFmtId="165" fontId="8" fillId="0" borderId="85" xfId="4" applyNumberFormat="1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3" fontId="8" fillId="0" borderId="70" xfId="0" applyNumberFormat="1" applyFont="1" applyBorder="1" applyAlignment="1">
      <alignment horizontal="center" vertical="center"/>
    </xf>
    <xf numFmtId="165" fontId="8" fillId="0" borderId="71" xfId="4" applyNumberFormat="1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3" fontId="8" fillId="0" borderId="78" xfId="0" applyNumberFormat="1" applyFont="1" applyBorder="1" applyAlignment="1">
      <alignment horizontal="center" vertical="center"/>
    </xf>
    <xf numFmtId="165" fontId="8" fillId="0" borderId="79" xfId="4" applyNumberFormat="1" applyFont="1" applyBorder="1" applyAlignment="1">
      <alignment horizontal="center" vertical="center"/>
    </xf>
    <xf numFmtId="165" fontId="8" fillId="0" borderId="85" xfId="4" applyNumberFormat="1" applyFont="1" applyBorder="1" applyAlignment="1">
      <alignment horizontal="center" vertical="center"/>
    </xf>
    <xf numFmtId="0" fontId="21" fillId="4" borderId="84" xfId="0" applyFont="1" applyFill="1" applyBorder="1" applyAlignment="1">
      <alignment horizontal="center" vertical="center" wrapText="1"/>
    </xf>
    <xf numFmtId="3" fontId="21" fillId="4" borderId="84" xfId="0" applyNumberFormat="1" applyFont="1" applyFill="1" applyBorder="1" applyAlignment="1">
      <alignment horizontal="center" vertical="center"/>
    </xf>
    <xf numFmtId="3" fontId="21" fillId="6" borderId="84" xfId="0" applyNumberFormat="1" applyFont="1" applyFill="1" applyBorder="1" applyAlignment="1">
      <alignment horizontal="center" vertical="center"/>
    </xf>
    <xf numFmtId="165" fontId="21" fillId="6" borderId="85" xfId="4" applyNumberFormat="1" applyFont="1" applyFill="1" applyBorder="1" applyAlignment="1">
      <alignment horizontal="center" vertical="center"/>
    </xf>
    <xf numFmtId="3" fontId="31" fillId="0" borderId="2" xfId="5" applyNumberFormat="1" applyFont="1" applyBorder="1" applyAlignment="1">
      <alignment horizontal="center" vertical="center"/>
    </xf>
    <xf numFmtId="0" fontId="31" fillId="0" borderId="2" xfId="5" applyFont="1" applyBorder="1" applyAlignment="1">
      <alignment horizontal="center" vertical="center" wrapText="1"/>
    </xf>
    <xf numFmtId="49" fontId="13" fillId="0" borderId="43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6" fillId="1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3" fontId="13" fillId="2" borderId="27" xfId="0" applyNumberFormat="1" applyFont="1" applyFill="1" applyBorder="1" applyAlignment="1">
      <alignment vertical="center"/>
    </xf>
    <xf numFmtId="165" fontId="13" fillId="2" borderId="11" xfId="4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165" fontId="8" fillId="0" borderId="11" xfId="4" applyNumberFormat="1" applyFont="1" applyBorder="1" applyAlignment="1">
      <alignment vertical="center"/>
    </xf>
    <xf numFmtId="3" fontId="8" fillId="0" borderId="5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165" fontId="8" fillId="0" borderId="13" xfId="4" applyNumberFormat="1" applyFont="1" applyBorder="1" applyAlignment="1">
      <alignment vertical="center"/>
    </xf>
    <xf numFmtId="3" fontId="8" fillId="0" borderId="54" xfId="0" applyNumberFormat="1" applyFont="1" applyBorder="1" applyAlignment="1">
      <alignment vertical="center"/>
    </xf>
    <xf numFmtId="3" fontId="13" fillId="2" borderId="52" xfId="0" applyNumberFormat="1" applyFont="1" applyFill="1" applyBorder="1" applyAlignment="1">
      <alignment vertical="center"/>
    </xf>
    <xf numFmtId="3" fontId="21" fillId="4" borderId="55" xfId="0" applyNumberFormat="1" applyFont="1" applyFill="1" applyBorder="1" applyAlignment="1">
      <alignment vertical="center"/>
    </xf>
    <xf numFmtId="3" fontId="21" fillId="4" borderId="29" xfId="0" applyNumberFormat="1" applyFont="1" applyFill="1" applyBorder="1" applyAlignment="1">
      <alignment vertical="center"/>
    </xf>
    <xf numFmtId="165" fontId="21" fillId="4" borderId="23" xfId="4" applyNumberFormat="1" applyFont="1" applyFill="1" applyBorder="1" applyAlignment="1">
      <alignment vertical="center"/>
    </xf>
    <xf numFmtId="49" fontId="13" fillId="0" borderId="51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vertical="center"/>
    </xf>
    <xf numFmtId="0" fontId="19" fillId="0" borderId="0" xfId="0" applyFont="1" applyAlignment="1">
      <alignment wrapText="1"/>
    </xf>
    <xf numFmtId="3" fontId="8" fillId="0" borderId="7" xfId="0" applyNumberFormat="1" applyFont="1" applyBorder="1" applyAlignment="1">
      <alignment vertical="center"/>
    </xf>
    <xf numFmtId="0" fontId="12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165" fontId="8" fillId="0" borderId="0" xfId="4" applyNumberFormat="1" applyFont="1"/>
    <xf numFmtId="49" fontId="13" fillId="0" borderId="61" xfId="0" applyNumberFormat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3" fontId="8" fillId="0" borderId="56" xfId="0" applyNumberFormat="1" applyFont="1" applyBorder="1"/>
    <xf numFmtId="3" fontId="8" fillId="0" borderId="3" xfId="0" applyNumberFormat="1" applyFont="1" applyBorder="1"/>
    <xf numFmtId="165" fontId="8" fillId="0" borderId="5" xfId="4" applyNumberFormat="1" applyFont="1" applyBorder="1"/>
    <xf numFmtId="3" fontId="8" fillId="0" borderId="53" xfId="0" applyNumberFormat="1" applyFont="1" applyBorder="1"/>
    <xf numFmtId="3" fontId="8" fillId="0" borderId="12" xfId="0" applyNumberFormat="1" applyFont="1" applyBorder="1"/>
    <xf numFmtId="165" fontId="8" fillId="0" borderId="7" xfId="4" applyNumberFormat="1" applyFont="1" applyBorder="1"/>
    <xf numFmtId="3" fontId="13" fillId="2" borderId="56" xfId="0" applyNumberFormat="1" applyFont="1" applyFill="1" applyBorder="1"/>
    <xf numFmtId="3" fontId="13" fillId="2" borderId="3" xfId="0" applyNumberFormat="1" applyFont="1" applyFill="1" applyBorder="1"/>
    <xf numFmtId="165" fontId="13" fillId="2" borderId="5" xfId="4" applyNumberFormat="1" applyFont="1" applyFill="1" applyBorder="1"/>
    <xf numFmtId="3" fontId="8" fillId="0" borderId="87" xfId="0" applyNumberFormat="1" applyFont="1" applyBorder="1"/>
    <xf numFmtId="0" fontId="0" fillId="0" borderId="88" xfId="0" applyBorder="1"/>
    <xf numFmtId="0" fontId="21" fillId="4" borderId="8" xfId="0" applyFont="1" applyFill="1" applyBorder="1"/>
    <xf numFmtId="0" fontId="21" fillId="4" borderId="14" xfId="0" applyFont="1" applyFill="1" applyBorder="1"/>
    <xf numFmtId="3" fontId="21" fillId="4" borderId="55" xfId="0" applyNumberFormat="1" applyFont="1" applyFill="1" applyBorder="1"/>
    <xf numFmtId="3" fontId="21" fillId="4" borderId="8" xfId="0" applyNumberFormat="1" applyFont="1" applyFill="1" applyBorder="1"/>
    <xf numFmtId="165" fontId="21" fillId="4" borderId="9" xfId="4" applyNumberFormat="1" applyFont="1" applyFill="1" applyBorder="1"/>
    <xf numFmtId="3" fontId="8" fillId="0" borderId="89" xfId="0" applyNumberFormat="1" applyFont="1" applyBorder="1"/>
    <xf numFmtId="3" fontId="8" fillId="0" borderId="62" xfId="0" applyNumberFormat="1" applyFont="1" applyBorder="1"/>
    <xf numFmtId="3" fontId="13" fillId="2" borderId="89" xfId="0" applyNumberFormat="1" applyFont="1" applyFill="1" applyBorder="1"/>
    <xf numFmtId="3" fontId="21" fillId="4" borderId="63" xfId="0" applyNumberFormat="1" applyFont="1" applyFill="1" applyBorder="1"/>
    <xf numFmtId="0" fontId="8" fillId="0" borderId="53" xfId="0" applyFont="1" applyBorder="1"/>
    <xf numFmtId="165" fontId="2" fillId="0" borderId="2" xfId="4" applyNumberFormat="1" applyFont="1" applyBorder="1" applyAlignment="1">
      <alignment horizontal="center" vertical="center"/>
    </xf>
    <xf numFmtId="165" fontId="37" fillId="7" borderId="2" xfId="4" applyNumberFormat="1" applyFont="1" applyFill="1" applyBorder="1" applyAlignment="1">
      <alignment horizontal="center" vertical="center"/>
    </xf>
    <xf numFmtId="165" fontId="37" fillId="3" borderId="2" xfId="4" applyNumberFormat="1" applyFont="1" applyFill="1" applyBorder="1" applyAlignment="1">
      <alignment horizontal="center" vertical="center"/>
    </xf>
    <xf numFmtId="165" fontId="17" fillId="4" borderId="2" xfId="4" applyNumberFormat="1" applyFont="1" applyFill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/>
    </xf>
    <xf numFmtId="165" fontId="18" fillId="3" borderId="2" xfId="4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right" vertical="center"/>
    </xf>
    <xf numFmtId="0" fontId="2" fillId="11" borderId="0" xfId="0" applyFont="1" applyFill="1" applyAlignment="1">
      <alignment horizontal="right"/>
    </xf>
    <xf numFmtId="165" fontId="2" fillId="11" borderId="0" xfId="4" applyNumberFormat="1" applyFont="1" applyFill="1" applyAlignment="1">
      <alignment horizontal="right" vertical="center"/>
    </xf>
    <xf numFmtId="165" fontId="2" fillId="11" borderId="0" xfId="4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1" fillId="5" borderId="30" xfId="0" applyFont="1" applyFill="1" applyBorder="1" applyAlignment="1">
      <alignment horizontal="center" vertical="center" wrapText="1"/>
    </xf>
    <xf numFmtId="3" fontId="21" fillId="5" borderId="30" xfId="0" applyNumberFormat="1" applyFont="1" applyFill="1" applyBorder="1" applyAlignment="1">
      <alignment horizontal="right" vertical="center" wrapText="1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/>
    <xf numFmtId="3" fontId="0" fillId="0" borderId="30" xfId="0" applyNumberFormat="1" applyBorder="1" applyAlignment="1">
      <alignment horizontal="right"/>
    </xf>
    <xf numFmtId="165" fontId="0" fillId="0" borderId="30" xfId="4" applyNumberFormat="1" applyFont="1" applyBorder="1" applyAlignment="1">
      <alignment horizontal="right"/>
    </xf>
    <xf numFmtId="0" fontId="21" fillId="17" borderId="30" xfId="0" applyFont="1" applyFill="1" applyBorder="1"/>
    <xf numFmtId="0" fontId="21" fillId="17" borderId="30" xfId="0" applyFont="1" applyFill="1" applyBorder="1" applyAlignment="1">
      <alignment horizontal="left" vertical="center"/>
    </xf>
    <xf numFmtId="0" fontId="21" fillId="17" borderId="30" xfId="0" applyFont="1" applyFill="1" applyBorder="1" applyAlignment="1">
      <alignment horizontal="center" vertical="center"/>
    </xf>
    <xf numFmtId="3" fontId="21" fillId="17" borderId="30" xfId="0" applyNumberFormat="1" applyFont="1" applyFill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right"/>
    </xf>
    <xf numFmtId="165" fontId="21" fillId="17" borderId="30" xfId="4" applyNumberFormat="1" applyFont="1" applyFill="1" applyBorder="1" applyAlignment="1">
      <alignment horizontal="right"/>
    </xf>
    <xf numFmtId="0" fontId="13" fillId="3" borderId="30" xfId="0" applyFont="1" applyFill="1" applyBorder="1" applyAlignment="1">
      <alignment horizontal="left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30" xfId="0" applyFont="1" applyFill="1" applyBorder="1"/>
    <xf numFmtId="3" fontId="13" fillId="3" borderId="30" xfId="0" applyNumberFormat="1" applyFont="1" applyFill="1" applyBorder="1" applyAlignment="1">
      <alignment horizontal="right"/>
    </xf>
    <xf numFmtId="165" fontId="13" fillId="3" borderId="30" xfId="4" applyNumberFormat="1" applyFont="1" applyFill="1" applyBorder="1" applyAlignment="1">
      <alignment horizontal="right"/>
    </xf>
    <xf numFmtId="0" fontId="21" fillId="5" borderId="30" xfId="0" applyFont="1" applyFill="1" applyBorder="1"/>
    <xf numFmtId="0" fontId="21" fillId="5" borderId="30" xfId="0" applyFont="1" applyFill="1" applyBorder="1" applyAlignment="1">
      <alignment horizontal="left" vertical="center"/>
    </xf>
    <xf numFmtId="0" fontId="21" fillId="5" borderId="30" xfId="0" applyFont="1" applyFill="1" applyBorder="1" applyAlignment="1">
      <alignment horizontal="center" vertical="center"/>
    </xf>
    <xf numFmtId="3" fontId="21" fillId="5" borderId="30" xfId="0" applyNumberFormat="1" applyFont="1" applyFill="1" applyBorder="1" applyAlignment="1">
      <alignment horizontal="right"/>
    </xf>
    <xf numFmtId="165" fontId="21" fillId="5" borderId="30" xfId="4" applyNumberFormat="1" applyFont="1" applyFill="1" applyBorder="1" applyAlignment="1">
      <alignment horizontal="right"/>
    </xf>
    <xf numFmtId="165" fontId="2" fillId="11" borderId="0" xfId="4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4" applyNumberFormat="1" applyFont="1" applyFill="1" applyAlignment="1">
      <alignment horizontal="right"/>
    </xf>
    <xf numFmtId="165" fontId="2" fillId="0" borderId="0" xfId="4" applyNumberFormat="1" applyFont="1" applyAlignment="1">
      <alignment horizontal="right"/>
    </xf>
    <xf numFmtId="0" fontId="40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4" applyNumberFormat="1" applyFont="1" applyAlignment="1">
      <alignment horizontal="right"/>
    </xf>
    <xf numFmtId="3" fontId="28" fillId="0" borderId="18" xfId="0" applyNumberFormat="1" applyFont="1" applyBorder="1" applyAlignment="1">
      <alignment horizontal="right"/>
    </xf>
    <xf numFmtId="0" fontId="21" fillId="5" borderId="43" xfId="0" applyFont="1" applyFill="1" applyBorder="1" applyAlignment="1">
      <alignment horizontal="right" vertical="center" wrapText="1"/>
    </xf>
    <xf numFmtId="165" fontId="21" fillId="5" borderId="43" xfId="4" applyNumberFormat="1" applyFont="1" applyFill="1" applyBorder="1" applyAlignment="1">
      <alignment horizontal="right" vertical="center" wrapText="1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horizontal="left"/>
    </xf>
    <xf numFmtId="3" fontId="0" fillId="0" borderId="47" xfId="0" applyNumberFormat="1" applyBorder="1" applyAlignment="1">
      <alignment horizontal="right"/>
    </xf>
    <xf numFmtId="3" fontId="0" fillId="0" borderId="43" xfId="0" applyNumberFormat="1" applyBorder="1" applyAlignment="1">
      <alignment horizontal="right"/>
    </xf>
    <xf numFmtId="165" fontId="0" fillId="0" borderId="43" xfId="4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0" fontId="21" fillId="17" borderId="30" xfId="0" applyFont="1" applyFill="1" applyBorder="1" applyAlignment="1">
      <alignment horizontal="left"/>
    </xf>
    <xf numFmtId="3" fontId="21" fillId="17" borderId="43" xfId="0" applyNumberFormat="1" applyFont="1" applyFill="1" applyBorder="1" applyAlignment="1">
      <alignment horizontal="right"/>
    </xf>
    <xf numFmtId="165" fontId="21" fillId="17" borderId="43" xfId="4" applyNumberFormat="1" applyFont="1" applyFill="1" applyBorder="1" applyAlignment="1">
      <alignment horizontal="right"/>
    </xf>
    <xf numFmtId="0" fontId="13" fillId="3" borderId="30" xfId="0" applyFont="1" applyFill="1" applyBorder="1" applyAlignment="1">
      <alignment horizontal="left"/>
    </xf>
    <xf numFmtId="3" fontId="13" fillId="3" borderId="43" xfId="0" applyNumberFormat="1" applyFont="1" applyFill="1" applyBorder="1" applyAlignment="1">
      <alignment horizontal="right"/>
    </xf>
    <xf numFmtId="165" fontId="13" fillId="3" borderId="43" xfId="4" applyNumberFormat="1" applyFont="1" applyFill="1" applyBorder="1" applyAlignment="1">
      <alignment horizontal="right"/>
    </xf>
    <xf numFmtId="0" fontId="21" fillId="5" borderId="30" xfId="0" applyFont="1" applyFill="1" applyBorder="1" applyAlignment="1">
      <alignment horizontal="left"/>
    </xf>
    <xf numFmtId="3" fontId="21" fillId="5" borderId="43" xfId="0" applyNumberFormat="1" applyFont="1" applyFill="1" applyBorder="1" applyAlignment="1">
      <alignment horizontal="right"/>
    </xf>
    <xf numFmtId="165" fontId="21" fillId="5" borderId="43" xfId="4" applyNumberFormat="1" applyFont="1" applyFill="1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43" xfId="0" applyBorder="1" applyAlignment="1">
      <alignment horizontal="right" vertical="center"/>
    </xf>
    <xf numFmtId="0" fontId="21" fillId="5" borderId="43" xfId="0" applyFont="1" applyFill="1" applyBorder="1" applyAlignment="1">
      <alignment horizontal="right"/>
    </xf>
    <xf numFmtId="0" fontId="0" fillId="0" borderId="0" xfId="0" applyFill="1"/>
    <xf numFmtId="164" fontId="0" fillId="0" borderId="0" xfId="7" applyFont="1" applyAlignment="1">
      <alignment vertical="center"/>
    </xf>
    <xf numFmtId="43" fontId="0" fillId="0" borderId="0" xfId="0" applyNumberFormat="1" applyAlignment="1">
      <alignment vertical="center"/>
    </xf>
    <xf numFmtId="0" fontId="13" fillId="0" borderId="0" xfId="0" applyFont="1" applyFill="1" applyAlignment="1">
      <alignment vertical="center"/>
    </xf>
    <xf numFmtId="164" fontId="8" fillId="0" borderId="0" xfId="7" applyFont="1"/>
    <xf numFmtId="0" fontId="31" fillId="0" borderId="2" xfId="5" applyFont="1" applyBorder="1" applyAlignment="1">
      <alignment horizontal="center" vertical="center" wrapText="1"/>
    </xf>
    <xf numFmtId="165" fontId="8" fillId="0" borderId="47" xfId="3" applyNumberFormat="1" applyFont="1" applyFill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165" fontId="13" fillId="2" borderId="30" xfId="3" applyNumberFormat="1" applyFont="1" applyFill="1" applyBorder="1" applyAlignment="1">
      <alignment horizontal="center" vertical="center"/>
    </xf>
    <xf numFmtId="0" fontId="22" fillId="0" borderId="0" xfId="0" applyFont="1"/>
    <xf numFmtId="0" fontId="6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 wrapText="1"/>
    </xf>
    <xf numFmtId="0" fontId="12" fillId="0" borderId="0" xfId="0" applyFont="1" applyAlignment="1">
      <alignment vertical="top"/>
    </xf>
    <xf numFmtId="0" fontId="8" fillId="0" borderId="53" xfId="0" applyFont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13" fillId="2" borderId="92" xfId="0" applyFont="1" applyFill="1" applyBorder="1" applyAlignment="1">
      <alignment vertical="center"/>
    </xf>
    <xf numFmtId="0" fontId="21" fillId="4" borderId="93" xfId="0" applyFont="1" applyFill="1" applyBorder="1" applyAlignment="1">
      <alignment vertical="center"/>
    </xf>
    <xf numFmtId="0" fontId="8" fillId="0" borderId="94" xfId="0" applyFont="1" applyBorder="1" applyAlignment="1">
      <alignment vertical="center"/>
    </xf>
    <xf numFmtId="3" fontId="13" fillId="2" borderId="43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0" xfId="0" applyBorder="1"/>
    <xf numFmtId="0" fontId="0" fillId="0" borderId="57" xfId="0" applyBorder="1"/>
    <xf numFmtId="3" fontId="13" fillId="2" borderId="51" xfId="0" applyNumberFormat="1" applyFont="1" applyFill="1" applyBorder="1" applyAlignment="1">
      <alignment vertical="center"/>
    </xf>
    <xf numFmtId="3" fontId="21" fillId="4" borderId="97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3" fillId="7" borderId="3" xfId="0" applyFont="1" applyFill="1" applyBorder="1"/>
    <xf numFmtId="3" fontId="13" fillId="7" borderId="30" xfId="0" applyNumberFormat="1" applyFont="1" applyFill="1" applyBorder="1"/>
    <xf numFmtId="165" fontId="13" fillId="7" borderId="30" xfId="3" applyNumberFormat="1" applyFont="1" applyFill="1" applyBorder="1"/>
    <xf numFmtId="9" fontId="8" fillId="0" borderId="30" xfId="3" applyNumberFormat="1" applyFont="1" applyFill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49" fontId="13" fillId="0" borderId="99" xfId="0" applyNumberFormat="1" applyFont="1" applyBorder="1" applyAlignment="1">
      <alignment horizontal="center" vertical="center"/>
    </xf>
    <xf numFmtId="49" fontId="13" fillId="0" borderId="100" xfId="0" applyNumberFormat="1" applyFont="1" applyBorder="1" applyAlignment="1">
      <alignment horizontal="center" vertical="center"/>
    </xf>
    <xf numFmtId="49" fontId="13" fillId="0" borderId="101" xfId="0" applyNumberFormat="1" applyFont="1" applyBorder="1" applyAlignment="1">
      <alignment horizontal="center" vertical="center"/>
    </xf>
    <xf numFmtId="3" fontId="8" fillId="0" borderId="102" xfId="0" applyNumberFormat="1" applyFont="1" applyBorder="1" applyAlignment="1">
      <alignment vertical="center"/>
    </xf>
    <xf numFmtId="165" fontId="8" fillId="0" borderId="53" xfId="3" applyNumberFormat="1" applyFont="1" applyBorder="1" applyAlignment="1">
      <alignment horizontal="center"/>
    </xf>
    <xf numFmtId="3" fontId="8" fillId="0" borderId="103" xfId="0" applyNumberFormat="1" applyFont="1" applyBorder="1" applyAlignment="1">
      <alignment vertical="center"/>
    </xf>
    <xf numFmtId="3" fontId="13" fillId="7" borderId="103" xfId="0" applyNumberFormat="1" applyFont="1" applyFill="1" applyBorder="1" applyAlignment="1">
      <alignment vertical="center"/>
    </xf>
    <xf numFmtId="165" fontId="13" fillId="7" borderId="104" xfId="3" applyNumberFormat="1" applyFont="1" applyFill="1" applyBorder="1" applyAlignment="1">
      <alignment horizontal="center" vertical="center"/>
    </xf>
    <xf numFmtId="3" fontId="8" fillId="0" borderId="103" xfId="0" applyNumberFormat="1" applyFont="1" applyBorder="1"/>
    <xf numFmtId="9" fontId="8" fillId="0" borderId="104" xfId="3" applyNumberFormat="1" applyFont="1" applyBorder="1" applyAlignment="1">
      <alignment horizontal="center"/>
    </xf>
    <xf numFmtId="9" fontId="8" fillId="0" borderId="104" xfId="3" applyNumberFormat="1" applyFont="1" applyBorder="1" applyAlignment="1">
      <alignment horizontal="center" vertical="center"/>
    </xf>
    <xf numFmtId="165" fontId="8" fillId="0" borderId="104" xfId="3" applyNumberFormat="1" applyFont="1" applyBorder="1" applyAlignment="1">
      <alignment horizontal="center" vertical="center"/>
    </xf>
    <xf numFmtId="3" fontId="8" fillId="0" borderId="103" xfId="0" applyNumberFormat="1" applyFont="1" applyFill="1" applyBorder="1" applyAlignment="1">
      <alignment vertical="center"/>
    </xf>
    <xf numFmtId="3" fontId="21" fillId="4" borderId="105" xfId="0" applyNumberFormat="1" applyFont="1" applyFill="1" applyBorder="1" applyAlignment="1">
      <alignment vertical="center"/>
    </xf>
    <xf numFmtId="3" fontId="21" fillId="4" borderId="106" xfId="0" applyNumberFormat="1" applyFont="1" applyFill="1" applyBorder="1" applyAlignment="1">
      <alignment vertical="center"/>
    </xf>
    <xf numFmtId="165" fontId="21" fillId="4" borderId="107" xfId="3" applyNumberFormat="1" applyFont="1" applyFill="1" applyBorder="1" applyAlignment="1">
      <alignment horizontal="center" vertical="center"/>
    </xf>
    <xf numFmtId="49" fontId="13" fillId="0" borderId="108" xfId="0" applyNumberFormat="1" applyFont="1" applyBorder="1" applyAlignment="1">
      <alignment horizontal="center" vertical="center"/>
    </xf>
    <xf numFmtId="165" fontId="8" fillId="0" borderId="108" xfId="3" applyNumberFormat="1" applyFont="1" applyBorder="1" applyAlignment="1">
      <alignment horizontal="center" vertical="center"/>
    </xf>
    <xf numFmtId="9" fontId="13" fillId="7" borderId="104" xfId="3" applyFont="1" applyFill="1" applyBorder="1" applyAlignment="1">
      <alignment horizontal="center" vertical="center"/>
    </xf>
    <xf numFmtId="9" fontId="8" fillId="0" borderId="104" xfId="3" applyFont="1" applyBorder="1" applyAlignment="1">
      <alignment horizontal="center"/>
    </xf>
    <xf numFmtId="9" fontId="8" fillId="0" borderId="104" xfId="3" applyFont="1" applyBorder="1" applyAlignment="1">
      <alignment horizontal="center" vertical="center"/>
    </xf>
    <xf numFmtId="9" fontId="21" fillId="4" borderId="107" xfId="3" applyFont="1" applyFill="1" applyBorder="1" applyAlignment="1">
      <alignment horizontal="center" vertical="center"/>
    </xf>
    <xf numFmtId="0" fontId="18" fillId="7" borderId="43" xfId="5" applyFont="1" applyFill="1" applyBorder="1" applyAlignment="1">
      <alignment horizontal="center" vertical="center"/>
    </xf>
    <xf numFmtId="3" fontId="31" fillId="0" borderId="43" xfId="5" applyNumberFormat="1" applyFont="1" applyBorder="1" applyAlignment="1">
      <alignment horizontal="center" vertical="center"/>
    </xf>
    <xf numFmtId="3" fontId="31" fillId="0" borderId="43" xfId="5" applyNumberFormat="1" applyFont="1" applyBorder="1" applyAlignment="1">
      <alignment horizontal="center"/>
    </xf>
    <xf numFmtId="165" fontId="8" fillId="0" borderId="43" xfId="6" applyNumberFormat="1" applyFont="1" applyBorder="1" applyAlignment="1">
      <alignment horizontal="center"/>
    </xf>
    <xf numFmtId="3" fontId="31" fillId="0" borderId="43" xfId="5" applyNumberFormat="1" applyFont="1" applyFill="1" applyBorder="1" applyAlignment="1">
      <alignment horizontal="center" vertical="center"/>
    </xf>
    <xf numFmtId="3" fontId="31" fillId="0" borderId="43" xfId="5" applyNumberFormat="1" applyFont="1" applyFill="1" applyBorder="1" applyAlignment="1">
      <alignment horizontal="center"/>
    </xf>
    <xf numFmtId="165" fontId="8" fillId="0" borderId="43" xfId="6" applyNumberFormat="1" applyFont="1" applyFill="1" applyBorder="1" applyAlignment="1">
      <alignment horizontal="center"/>
    </xf>
    <xf numFmtId="3" fontId="18" fillId="15" borderId="43" xfId="5" applyNumberFormat="1" applyFont="1" applyFill="1" applyBorder="1" applyAlignment="1">
      <alignment horizontal="center" vertical="center"/>
    </xf>
    <xf numFmtId="0" fontId="31" fillId="0" borderId="43" xfId="5" applyFont="1" applyBorder="1" applyAlignment="1">
      <alignment horizontal="center" vertical="center" wrapText="1"/>
    </xf>
    <xf numFmtId="0" fontId="31" fillId="0" borderId="43" xfId="5" applyFont="1" applyFill="1" applyBorder="1" applyAlignment="1">
      <alignment horizontal="center" vertical="center" wrapText="1"/>
    </xf>
    <xf numFmtId="0" fontId="18" fillId="15" borderId="43" xfId="5" applyFont="1" applyFill="1" applyBorder="1" applyAlignment="1">
      <alignment horizontal="center" vertical="center"/>
    </xf>
    <xf numFmtId="0" fontId="18" fillId="0" borderId="43" xfId="5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vertical="center"/>
    </xf>
    <xf numFmtId="3" fontId="21" fillId="18" borderId="43" xfId="5" applyNumberFormat="1" applyFont="1" applyFill="1" applyBorder="1" applyAlignment="1">
      <alignment horizontal="center" vertical="center"/>
    </xf>
    <xf numFmtId="165" fontId="21" fillId="18" borderId="43" xfId="6" applyNumberFormat="1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left"/>
    </xf>
    <xf numFmtId="3" fontId="13" fillId="7" borderId="46" xfId="0" applyNumberFormat="1" applyFont="1" applyFill="1" applyBorder="1"/>
    <xf numFmtId="0" fontId="13" fillId="7" borderId="1" xfId="0" applyFont="1" applyFill="1" applyBorder="1"/>
    <xf numFmtId="3" fontId="13" fillId="7" borderId="47" xfId="0" applyNumberFormat="1" applyFont="1" applyFill="1" applyBorder="1"/>
    <xf numFmtId="3" fontId="13" fillId="7" borderId="48" xfId="0" applyNumberFormat="1" applyFont="1" applyFill="1" applyBorder="1"/>
    <xf numFmtId="3" fontId="8" fillId="0" borderId="31" xfId="0" applyNumberFormat="1" applyFont="1" applyBorder="1"/>
    <xf numFmtId="0" fontId="13" fillId="0" borderId="43" xfId="0" applyFont="1" applyBorder="1"/>
    <xf numFmtId="0" fontId="13" fillId="0" borderId="43" xfId="0" applyFont="1" applyFill="1" applyBorder="1" applyAlignment="1">
      <alignment horizontal="left"/>
    </xf>
    <xf numFmtId="165" fontId="13" fillId="0" borderId="43" xfId="3" applyNumberFormat="1" applyFont="1" applyFill="1" applyBorder="1" applyAlignment="1">
      <alignment horizontal="center"/>
    </xf>
    <xf numFmtId="0" fontId="13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2" borderId="111" xfId="0" applyFont="1" applyFill="1" applyBorder="1" applyAlignment="1">
      <alignment vertical="center"/>
    </xf>
    <xf numFmtId="3" fontId="13" fillId="2" borderId="57" xfId="0" applyNumberFormat="1" applyFont="1" applyFill="1" applyBorder="1" applyAlignment="1">
      <alignment vertical="center"/>
    </xf>
    <xf numFmtId="0" fontId="8" fillId="0" borderId="51" xfId="0" applyFont="1" applyBorder="1" applyAlignment="1">
      <alignment vertical="center"/>
    </xf>
    <xf numFmtId="3" fontId="8" fillId="0" borderId="52" xfId="0" applyNumberFormat="1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0" fillId="0" borderId="57" xfId="0" applyBorder="1" applyAlignment="1">
      <alignment vertical="center"/>
    </xf>
    <xf numFmtId="49" fontId="8" fillId="0" borderId="43" xfId="0" applyNumberFormat="1" applyFont="1" applyBorder="1" applyAlignment="1">
      <alignment horizontal="center" vertical="center"/>
    </xf>
    <xf numFmtId="3" fontId="18" fillId="16" borderId="43" xfId="0" applyNumberFormat="1" applyFont="1" applyFill="1" applyBorder="1" applyAlignment="1">
      <alignment horizontal="center" vertical="center"/>
    </xf>
    <xf numFmtId="165" fontId="18" fillId="16" borderId="43" xfId="4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3" fontId="8" fillId="0" borderId="53" xfId="0" applyNumberFormat="1" applyFont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3" fontId="8" fillId="0" borderId="54" xfId="0" applyNumberFormat="1" applyFont="1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3" fontId="18" fillId="3" borderId="43" xfId="0" applyNumberFormat="1" applyFont="1" applyFill="1" applyBorder="1" applyAlignment="1">
      <alignment horizontal="center" vertical="center"/>
    </xf>
    <xf numFmtId="165" fontId="18" fillId="3" borderId="43" xfId="4" applyNumberFormat="1" applyFont="1" applyFill="1" applyBorder="1" applyAlignment="1">
      <alignment horizontal="center" vertical="center"/>
    </xf>
    <xf numFmtId="3" fontId="2" fillId="0" borderId="59" xfId="0" applyNumberFormat="1" applyFont="1" applyBorder="1" applyAlignment="1">
      <alignment horizontal="center" vertical="center"/>
    </xf>
    <xf numFmtId="165" fontId="2" fillId="0" borderId="59" xfId="4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5" fontId="2" fillId="0" borderId="43" xfId="4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37" fillId="7" borderId="43" xfId="0" applyNumberFormat="1" applyFont="1" applyFill="1" applyBorder="1" applyAlignment="1">
      <alignment horizontal="center" vertical="center"/>
    </xf>
    <xf numFmtId="165" fontId="37" fillId="7" borderId="43" xfId="4" applyNumberFormat="1" applyFont="1" applyFill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3" fontId="37" fillId="3" borderId="43" xfId="0" applyNumberFormat="1" applyFont="1" applyFill="1" applyBorder="1" applyAlignment="1">
      <alignment horizontal="center" vertical="center"/>
    </xf>
    <xf numFmtId="3" fontId="17" fillId="4" borderId="43" xfId="0" applyNumberFormat="1" applyFont="1" applyFill="1" applyBorder="1" applyAlignment="1">
      <alignment horizontal="center" vertical="center"/>
    </xf>
    <xf numFmtId="0" fontId="1" fillId="0" borderId="0" xfId="5" applyFill="1"/>
    <xf numFmtId="0" fontId="18" fillId="14" borderId="43" xfId="5" applyFont="1" applyFill="1" applyBorder="1" applyAlignment="1">
      <alignment horizontal="center" vertical="center"/>
    </xf>
    <xf numFmtId="3" fontId="18" fillId="14" borderId="43" xfId="5" applyNumberFormat="1" applyFont="1" applyFill="1" applyBorder="1" applyAlignment="1">
      <alignment horizontal="center" vertical="center" wrapText="1"/>
    </xf>
    <xf numFmtId="0" fontId="18" fillId="7" borderId="43" xfId="5" applyFont="1" applyFill="1" applyBorder="1" applyAlignment="1">
      <alignment horizontal="center" vertical="center" wrapText="1"/>
    </xf>
    <xf numFmtId="165" fontId="8" fillId="0" borderId="43" xfId="4" applyNumberFormat="1" applyFont="1" applyFill="1" applyBorder="1" applyAlignment="1">
      <alignment horizontal="center"/>
    </xf>
    <xf numFmtId="165" fontId="8" fillId="0" borderId="43" xfId="4" applyNumberFormat="1" applyFont="1" applyBorder="1" applyAlignment="1">
      <alignment horizontal="center"/>
    </xf>
    <xf numFmtId="165" fontId="18" fillId="15" borderId="43" xfId="4" applyNumberFormat="1" applyFont="1" applyFill="1" applyBorder="1" applyAlignment="1">
      <alignment horizontal="center" vertical="center"/>
    </xf>
    <xf numFmtId="0" fontId="18" fillId="7" borderId="45" xfId="5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3" fontId="8" fillId="0" borderId="43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165" fontId="8" fillId="0" borderId="16" xfId="4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3" fontId="13" fillId="3" borderId="43" xfId="0" applyNumberFormat="1" applyFont="1" applyFill="1" applyBorder="1" applyAlignment="1">
      <alignment vertical="center"/>
    </xf>
    <xf numFmtId="3" fontId="13" fillId="3" borderId="17" xfId="0" applyNumberFormat="1" applyFont="1" applyFill="1" applyBorder="1" applyAlignment="1">
      <alignment vertical="center"/>
    </xf>
    <xf numFmtId="165" fontId="13" fillId="3" borderId="11" xfId="4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13" fillId="2" borderId="17" xfId="0" applyNumberFormat="1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13" fillId="3" borderId="22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3" fontId="13" fillId="3" borderId="25" xfId="0" applyNumberFormat="1" applyFont="1" applyFill="1" applyBorder="1" applyAlignment="1">
      <alignment vertical="center"/>
    </xf>
    <xf numFmtId="165" fontId="13" fillId="3" borderId="19" xfId="4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3" fontId="13" fillId="2" borderId="25" xfId="0" applyNumberFormat="1" applyFont="1" applyFill="1" applyBorder="1" applyAlignment="1">
      <alignment vertical="center"/>
    </xf>
    <xf numFmtId="165" fontId="13" fillId="2" borderId="19" xfId="4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" fontId="13" fillId="3" borderId="5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vertical="center"/>
    </xf>
    <xf numFmtId="3" fontId="13" fillId="3" borderId="9" xfId="0" applyNumberFormat="1" applyFont="1" applyFill="1" applyBorder="1" applyAlignment="1">
      <alignment vertical="center"/>
    </xf>
    <xf numFmtId="3" fontId="13" fillId="2" borderId="9" xfId="0" applyNumberFormat="1" applyFont="1" applyFill="1" applyBorder="1" applyAlignment="1">
      <alignment vertical="center"/>
    </xf>
    <xf numFmtId="165" fontId="0" fillId="0" borderId="47" xfId="4" applyNumberFormat="1" applyFont="1" applyBorder="1" applyAlignment="1">
      <alignment horizontal="right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3" fillId="0" borderId="0" xfId="1" applyFont="1" applyFill="1"/>
    <xf numFmtId="0" fontId="13" fillId="0" borderId="0" xfId="0" applyFont="1" applyFill="1" applyAlignment="1">
      <alignment horizontal="right"/>
    </xf>
    <xf numFmtId="0" fontId="13" fillId="0" borderId="3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13" fillId="0" borderId="43" xfId="0" applyNumberFormat="1" applyFont="1" applyFill="1" applyBorder="1" applyAlignment="1">
      <alignment horizontal="right" vertical="center" wrapText="1"/>
    </xf>
    <xf numFmtId="0" fontId="28" fillId="0" borderId="0" xfId="0" applyFont="1" applyFill="1"/>
    <xf numFmtId="49" fontId="13" fillId="0" borderId="57" xfId="0" applyNumberFormat="1" applyFont="1" applyFill="1" applyBorder="1" applyAlignment="1">
      <alignment horizontal="center" vertical="center"/>
    </xf>
    <xf numFmtId="49" fontId="13" fillId="0" borderId="43" xfId="0" applyNumberFormat="1" applyFont="1" applyFill="1" applyBorder="1" applyAlignment="1">
      <alignment horizontal="center" vertical="center" wrapText="1"/>
    </xf>
    <xf numFmtId="0" fontId="20" fillId="0" borderId="0" xfId="0" quotePrefix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18" fillId="0" borderId="4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3" fontId="21" fillId="4" borderId="43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65" fontId="24" fillId="2" borderId="43" xfId="3" applyNumberFormat="1" applyFont="1" applyFill="1" applyBorder="1" applyAlignment="1">
      <alignment horizontal="center" vertical="center" wrapText="1"/>
    </xf>
    <xf numFmtId="3" fontId="0" fillId="0" borderId="43" xfId="0" applyNumberFormat="1" applyFill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9" fontId="8" fillId="20" borderId="0" xfId="3" applyNumberFormat="1" applyFont="1" applyFill="1" applyAlignment="1">
      <alignment horizontal="center" vertical="center"/>
    </xf>
    <xf numFmtId="9" fontId="8" fillId="20" borderId="118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21" fillId="6" borderId="0" xfId="0" applyNumberFormat="1" applyFont="1" applyFill="1" applyBorder="1" applyAlignment="1">
      <alignment horizontal="center" vertical="center"/>
    </xf>
    <xf numFmtId="165" fontId="25" fillId="2" borderId="0" xfId="3" applyNumberFormat="1" applyFont="1" applyFill="1" applyBorder="1" applyAlignment="1">
      <alignment horizontal="center" vertical="center"/>
    </xf>
    <xf numFmtId="3" fontId="28" fillId="6" borderId="0" xfId="0" applyNumberFormat="1" applyFont="1" applyFill="1" applyBorder="1" applyAlignment="1">
      <alignment horizontal="center" vertical="center"/>
    </xf>
    <xf numFmtId="165" fontId="12" fillId="19" borderId="0" xfId="3" applyNumberFormat="1" applyFont="1" applyFill="1" applyBorder="1" applyAlignment="1">
      <alignment horizontal="center" vertical="center"/>
    </xf>
    <xf numFmtId="165" fontId="8" fillId="20" borderId="0" xfId="3" applyNumberFormat="1" applyFont="1" applyFill="1" applyBorder="1" applyAlignment="1">
      <alignment horizontal="center" vertical="center"/>
    </xf>
    <xf numFmtId="0" fontId="18" fillId="0" borderId="118" xfId="0" applyFont="1" applyFill="1" applyBorder="1" applyAlignment="1">
      <alignment horizontal="center" vertical="center" wrapText="1"/>
    </xf>
    <xf numFmtId="0" fontId="18" fillId="0" borderId="118" xfId="0" applyFont="1" applyFill="1" applyBorder="1" applyAlignment="1">
      <alignment horizontal="center" vertical="center"/>
    </xf>
    <xf numFmtId="0" fontId="21" fillId="6" borderId="118" xfId="0" applyFont="1" applyFill="1" applyBorder="1" applyAlignment="1">
      <alignment horizontal="center" vertical="center" wrapText="1"/>
    </xf>
    <xf numFmtId="0" fontId="24" fillId="2" borderId="118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165" fontId="25" fillId="2" borderId="115" xfId="3" applyNumberFormat="1" applyFont="1" applyFill="1" applyBorder="1" applyAlignment="1">
      <alignment horizontal="center" vertical="center"/>
    </xf>
    <xf numFmtId="0" fontId="8" fillId="0" borderId="115" xfId="0" applyFont="1" applyFill="1" applyBorder="1" applyAlignment="1">
      <alignment vertical="center"/>
    </xf>
    <xf numFmtId="0" fontId="18" fillId="0" borderId="120" xfId="0" applyFont="1" applyFill="1" applyBorder="1" applyAlignment="1">
      <alignment horizontal="center" vertical="center" wrapText="1"/>
    </xf>
    <xf numFmtId="0" fontId="18" fillId="0" borderId="115" xfId="0" applyFont="1" applyBorder="1" applyAlignment="1">
      <alignment horizontal="center" vertical="center"/>
    </xf>
    <xf numFmtId="0" fontId="25" fillId="0" borderId="115" xfId="0" applyFont="1" applyFill="1" applyBorder="1" applyAlignment="1">
      <alignment horizontal="left"/>
    </xf>
    <xf numFmtId="0" fontId="30" fillId="0" borderId="51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8" fillId="0" borderId="114" xfId="0" applyFont="1" applyFill="1" applyBorder="1" applyAlignment="1">
      <alignment horizontal="center" vertical="center"/>
    </xf>
    <xf numFmtId="0" fontId="18" fillId="0" borderId="116" xfId="0" applyFont="1" applyFill="1" applyBorder="1" applyAlignment="1">
      <alignment horizontal="center" vertical="center"/>
    </xf>
    <xf numFmtId="0" fontId="13" fillId="0" borderId="114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42" fillId="0" borderId="0" xfId="0" applyFont="1" applyFill="1" applyAlignment="1">
      <alignment horizontal="left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8" borderId="98" xfId="0" applyFont="1" applyFill="1" applyBorder="1" applyAlignment="1">
      <alignment horizontal="center" vertical="center" wrapText="1"/>
    </xf>
    <xf numFmtId="0" fontId="13" fillId="8" borderId="90" xfId="0" applyFont="1" applyFill="1" applyBorder="1" applyAlignment="1">
      <alignment horizontal="center" vertical="center" wrapText="1"/>
    </xf>
    <xf numFmtId="49" fontId="13" fillId="0" borderId="44" xfId="0" applyNumberFormat="1" applyFont="1" applyBorder="1" applyAlignment="1">
      <alignment horizontal="center" vertical="center"/>
    </xf>
    <xf numFmtId="49" fontId="13" fillId="0" borderId="58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3" fontId="31" fillId="0" borderId="43" xfId="5" applyNumberFormat="1" applyFont="1" applyBorder="1" applyAlignment="1">
      <alignment horizontal="center" vertical="center"/>
    </xf>
    <xf numFmtId="0" fontId="31" fillId="0" borderId="43" xfId="5" applyFont="1" applyBorder="1" applyAlignment="1">
      <alignment horizontal="center" vertical="center"/>
    </xf>
    <xf numFmtId="165" fontId="8" fillId="0" borderId="43" xfId="6" applyNumberFormat="1" applyFont="1" applyBorder="1" applyAlignment="1">
      <alignment horizontal="center" vertical="center"/>
    </xf>
    <xf numFmtId="3" fontId="8" fillId="0" borderId="43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43" xfId="0" applyNumberFormat="1" applyFont="1" applyFill="1" applyBorder="1" applyAlignment="1">
      <alignment horizontal="center" vertical="center"/>
    </xf>
    <xf numFmtId="0" fontId="18" fillId="0" borderId="43" xfId="5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/>
    </xf>
    <xf numFmtId="0" fontId="31" fillId="0" borderId="43" xfId="5" applyFont="1" applyBorder="1" applyAlignment="1">
      <alignment horizontal="center" vertical="center" wrapText="1"/>
    </xf>
    <xf numFmtId="3" fontId="8" fillId="0" borderId="43" xfId="0" applyNumberFormat="1" applyFont="1" applyBorder="1" applyAlignment="1">
      <alignment horizontal="center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7" borderId="66" xfId="0" applyFont="1" applyFill="1" applyBorder="1" applyAlignment="1">
      <alignment horizontal="center" vertical="center" wrapText="1"/>
    </xf>
    <xf numFmtId="0" fontId="13" fillId="7" borderId="67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33" xfId="0" applyFont="1" applyFill="1" applyBorder="1" applyAlignment="1">
      <alignment horizontal="left" vertical="center"/>
    </xf>
    <xf numFmtId="0" fontId="18" fillId="0" borderId="43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left" vertical="center"/>
    </xf>
    <xf numFmtId="0" fontId="13" fillId="7" borderId="34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left" vertical="center" wrapText="1"/>
    </xf>
    <xf numFmtId="0" fontId="13" fillId="0" borderId="43" xfId="0" applyFont="1" applyFill="1" applyBorder="1" applyAlignment="1">
      <alignment horizontal="center" vertical="center" wrapText="1"/>
    </xf>
    <xf numFmtId="49" fontId="13" fillId="0" borderId="3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48" xfId="0" applyNumberFormat="1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49" fontId="13" fillId="0" borderId="49" xfId="0" applyNumberFormat="1" applyFont="1" applyFill="1" applyBorder="1" applyAlignment="1">
      <alignment horizontal="center" vertical="center"/>
    </xf>
    <xf numFmtId="49" fontId="13" fillId="0" borderId="50" xfId="0" applyNumberFormat="1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9" fontId="8" fillId="0" borderId="46" xfId="3" applyNumberFormat="1" applyFont="1" applyFill="1" applyBorder="1" applyAlignment="1">
      <alignment horizontal="center" vertical="center"/>
    </xf>
    <xf numFmtId="9" fontId="8" fillId="0" borderId="48" xfId="3" applyNumberFormat="1" applyFont="1" applyFill="1" applyBorder="1" applyAlignment="1">
      <alignment horizontal="center" vertical="center"/>
    </xf>
    <xf numFmtId="9" fontId="8" fillId="0" borderId="47" xfId="3" applyNumberFormat="1" applyFont="1" applyFill="1" applyBorder="1" applyAlignment="1">
      <alignment horizontal="center" vertical="center"/>
    </xf>
    <xf numFmtId="165" fontId="8" fillId="0" borderId="46" xfId="3" applyNumberFormat="1" applyFont="1" applyFill="1" applyBorder="1" applyAlignment="1">
      <alignment horizontal="center" vertical="center"/>
    </xf>
    <xf numFmtId="165" fontId="8" fillId="0" borderId="48" xfId="3" applyNumberFormat="1" applyFont="1" applyFill="1" applyBorder="1" applyAlignment="1">
      <alignment horizontal="center" vertical="center"/>
    </xf>
    <xf numFmtId="165" fontId="8" fillId="0" borderId="47" xfId="3" applyNumberFormat="1" applyFont="1" applyFill="1" applyBorder="1" applyAlignment="1">
      <alignment horizontal="center" vertical="center"/>
    </xf>
    <xf numFmtId="49" fontId="13" fillId="0" borderId="48" xfId="0" applyNumberFormat="1" applyFont="1" applyFill="1" applyBorder="1" applyAlignment="1">
      <alignment horizontal="center" vertical="center" wrapText="1"/>
    </xf>
    <xf numFmtId="49" fontId="13" fillId="0" borderId="47" xfId="0" applyNumberFormat="1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21" fillId="4" borderId="109" xfId="0" applyFont="1" applyFill="1" applyBorder="1" applyAlignment="1">
      <alignment horizontal="left" vertical="center"/>
    </xf>
    <xf numFmtId="0" fontId="21" fillId="4" borderId="110" xfId="0" applyFont="1" applyFill="1" applyBorder="1" applyAlignment="1">
      <alignment horizontal="left" vertical="center"/>
    </xf>
    <xf numFmtId="49" fontId="8" fillId="0" borderId="43" xfId="0" applyNumberFormat="1" applyFont="1" applyBorder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0" fontId="13" fillId="0" borderId="11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5" xfId="0" applyFont="1" applyFill="1" applyBorder="1" applyAlignment="1">
      <alignment horizontal="center" vertical="center"/>
    </xf>
    <xf numFmtId="0" fontId="13" fillId="0" borderId="96" xfId="0" applyFont="1" applyFill="1" applyBorder="1" applyAlignment="1">
      <alignment horizontal="center" vertical="center"/>
    </xf>
    <xf numFmtId="0" fontId="18" fillId="7" borderId="43" xfId="0" applyFont="1" applyFill="1" applyBorder="1" applyAlignment="1">
      <alignment horizontal="center" vertical="center" wrapText="1"/>
    </xf>
    <xf numFmtId="0" fontId="18" fillId="16" borderId="43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top" wrapText="1"/>
    </xf>
    <xf numFmtId="0" fontId="18" fillId="0" borderId="43" xfId="0" applyFont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/>
    </xf>
    <xf numFmtId="0" fontId="21" fillId="4" borderId="113" xfId="0" applyFont="1" applyFill="1" applyBorder="1" applyAlignment="1">
      <alignment horizontal="left" vertical="center"/>
    </xf>
    <xf numFmtId="0" fontId="21" fillId="4" borderId="98" xfId="0" applyFont="1" applyFill="1" applyBorder="1" applyAlignment="1">
      <alignment horizontal="left" vertical="center"/>
    </xf>
    <xf numFmtId="0" fontId="21" fillId="4" borderId="52" xfId="0" applyFont="1" applyFill="1" applyBorder="1" applyAlignment="1">
      <alignment horizontal="left" vertical="center"/>
    </xf>
    <xf numFmtId="0" fontId="37" fillId="0" borderId="43" xfId="0" applyFont="1" applyBorder="1" applyAlignment="1">
      <alignment horizontal="center" vertical="center" wrapText="1"/>
    </xf>
    <xf numFmtId="0" fontId="37" fillId="7" borderId="43" xfId="0" applyFont="1" applyFill="1" applyBorder="1" applyAlignment="1">
      <alignment horizontal="center" vertical="center" wrapText="1"/>
    </xf>
    <xf numFmtId="0" fontId="37" fillId="3" borderId="43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left" vertical="center" wrapText="1"/>
    </xf>
    <xf numFmtId="0" fontId="18" fillId="7" borderId="51" xfId="5" applyFont="1" applyFill="1" applyBorder="1" applyAlignment="1">
      <alignment horizontal="center"/>
    </xf>
    <xf numFmtId="3" fontId="31" fillId="0" borderId="45" xfId="5" applyNumberFormat="1" applyFont="1" applyBorder="1" applyAlignment="1">
      <alignment horizontal="center" vertical="center"/>
    </xf>
    <xf numFmtId="165" fontId="8" fillId="0" borderId="43" xfId="4" applyNumberFormat="1" applyFont="1" applyBorder="1" applyAlignment="1">
      <alignment horizontal="center" vertical="center"/>
    </xf>
    <xf numFmtId="0" fontId="18" fillId="14" borderId="43" xfId="5" applyFont="1" applyFill="1" applyBorder="1" applyAlignment="1">
      <alignment horizontal="center" vertical="center"/>
    </xf>
    <xf numFmtId="0" fontId="18" fillId="7" borderId="45" xfId="5" applyFont="1" applyFill="1" applyBorder="1" applyAlignment="1">
      <alignment horizontal="center" vertical="center"/>
    </xf>
    <xf numFmtId="0" fontId="18" fillId="7" borderId="43" xfId="5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3" fillId="0" borderId="43" xfId="1" applyFont="1" applyFill="1" applyBorder="1" applyAlignment="1">
      <alignment horizontal="center" vertical="center"/>
    </xf>
    <xf numFmtId="0" fontId="28" fillId="0" borderId="90" xfId="0" applyFont="1" applyFill="1" applyBorder="1" applyAlignment="1">
      <alignment horizontal="center"/>
    </xf>
    <xf numFmtId="0" fontId="28" fillId="0" borderId="50" xfId="0" applyFont="1" applyFill="1" applyBorder="1" applyAlignment="1">
      <alignment horizontal="center"/>
    </xf>
    <xf numFmtId="0" fontId="8" fillId="0" borderId="30" xfId="0" applyFont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0" fontId="18" fillId="7" borderId="43" xfId="0" applyFont="1" applyFill="1" applyBorder="1" applyAlignment="1">
      <alignment horizontal="center" vertical="center"/>
    </xf>
    <xf numFmtId="0" fontId="21" fillId="6" borderId="43" xfId="0" applyFont="1" applyFill="1" applyBorder="1" applyAlignment="1">
      <alignment horizontal="center" vertical="center" wrapText="1"/>
    </xf>
    <xf numFmtId="0" fontId="21" fillId="6" borderId="43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 wrapText="1"/>
    </xf>
    <xf numFmtId="0" fontId="8" fillId="7" borderId="77" xfId="0" applyFont="1" applyFill="1" applyBorder="1" applyAlignment="1">
      <alignment horizontal="center" vertical="center" wrapText="1"/>
    </xf>
    <xf numFmtId="0" fontId="8" fillId="7" borderId="78" xfId="0" applyFont="1" applyFill="1" applyBorder="1" applyAlignment="1">
      <alignment horizontal="center" vertical="center" wrapText="1"/>
    </xf>
    <xf numFmtId="0" fontId="18" fillId="3" borderId="80" xfId="0" applyFont="1" applyFill="1" applyBorder="1" applyAlignment="1">
      <alignment horizontal="center" vertical="center" wrapText="1"/>
    </xf>
    <xf numFmtId="0" fontId="18" fillId="3" borderId="81" xfId="0" applyFont="1" applyFill="1" applyBorder="1" applyAlignment="1">
      <alignment horizontal="center" vertical="center" wrapText="1"/>
    </xf>
    <xf numFmtId="0" fontId="18" fillId="3" borderId="83" xfId="0" applyFont="1" applyFill="1" applyBorder="1" applyAlignment="1">
      <alignment horizontal="center" vertical="center" wrapText="1"/>
    </xf>
    <xf numFmtId="0" fontId="18" fillId="3" borderId="84" xfId="0" applyFont="1" applyFill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21" fillId="4" borderId="83" xfId="0" applyFont="1" applyFill="1" applyBorder="1" applyAlignment="1">
      <alignment horizontal="center" vertical="center" wrapText="1"/>
    </xf>
    <xf numFmtId="0" fontId="21" fillId="4" borderId="84" xfId="0" applyFont="1" applyFill="1" applyBorder="1" applyAlignment="1">
      <alignment horizontal="center" vertical="center" wrapText="1"/>
    </xf>
    <xf numFmtId="0" fontId="21" fillId="6" borderId="57" xfId="0" applyFont="1" applyFill="1" applyBorder="1" applyAlignment="1">
      <alignment horizontal="center" vertical="center" wrapText="1"/>
    </xf>
    <xf numFmtId="0" fontId="21" fillId="6" borderId="57" xfId="0" applyFont="1" applyFill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29" fillId="4" borderId="30" xfId="0" applyFont="1" applyFill="1" applyBorder="1" applyAlignment="1">
      <alignment horizontal="center" vertical="center"/>
    </xf>
  </cellXfs>
  <cellStyles count="9">
    <cellStyle name="Milliers" xfId="7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0317FB6B-E07A-4EF2-8ABA-BB7ADE683C93}"/>
    <cellStyle name="Normal 5" xfId="8" xr:uid="{39495CD5-241B-4B37-A4C6-99DA3D726567}"/>
    <cellStyle name="Pourcentage" xfId="3" builtinId="5"/>
    <cellStyle name="Pourcentage 2" xfId="4" xr:uid="{0B27E029-C6E5-4FBE-8C9F-2E75A5E8C94F}"/>
    <cellStyle name="Pourcentage 2 2" xfId="6" xr:uid="{BA1FF2B9-EA10-430D-AA35-DC13E4DD6BE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E3E3E3"/>
      <rgbColor rgb="003366FF"/>
      <rgbColor rgb="0033CCCC"/>
      <rgbColor rgb="0099CC00"/>
      <rgbColor rgb="00FFCC00"/>
      <rgbColor rgb="00FF99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2CD81"/>
      <color rgb="FF83BC58"/>
      <color rgb="FF4FE802"/>
      <color rgb="FF00DA6D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showGridLines="0" tabSelected="1" zoomScale="116" workbookViewId="0"/>
  </sheetViews>
  <sheetFormatPr baseColWidth="10" defaultColWidth="11.44140625" defaultRowHeight="15.6"/>
  <cols>
    <col min="1" max="1" width="4.109375" style="80" customWidth="1"/>
    <col min="2" max="2" width="2" style="3" customWidth="1"/>
    <col min="3" max="3" width="3" style="3" customWidth="1"/>
    <col min="4" max="12" width="11.44140625" style="3"/>
    <col min="13" max="13" width="10.109375" style="3" customWidth="1"/>
    <col min="14" max="16384" width="11.44140625" style="3"/>
  </cols>
  <sheetData>
    <row r="1" spans="1:14">
      <c r="A1" s="80" t="s">
        <v>413</v>
      </c>
      <c r="B1" s="3" t="s">
        <v>413</v>
      </c>
    </row>
    <row r="2" spans="1:14" s="16" customFormat="1" ht="39" customHeight="1">
      <c r="A2" s="138"/>
      <c r="D2" s="548" t="s">
        <v>624</v>
      </c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s="4" customFormat="1" ht="32.25" customHeight="1">
      <c r="A3" s="80"/>
      <c r="D3" s="547" t="s">
        <v>633</v>
      </c>
      <c r="E3" s="547"/>
      <c r="F3" s="547"/>
      <c r="G3" s="547"/>
      <c r="H3" s="547"/>
      <c r="I3" s="547"/>
      <c r="J3" s="547"/>
      <c r="K3" s="547"/>
      <c r="L3" s="547"/>
      <c r="M3" s="547"/>
      <c r="N3" s="547"/>
    </row>
    <row r="4" spans="1:14" ht="9.75" customHeight="1"/>
    <row r="5" spans="1:14" ht="14.25" customHeight="1">
      <c r="C5" s="549" t="s">
        <v>412</v>
      </c>
      <c r="D5" s="549"/>
    </row>
    <row r="6" spans="1:14" ht="6" customHeight="1"/>
    <row r="7" spans="1:14" s="16" customFormat="1" ht="20.25" customHeight="1">
      <c r="A7" s="136" t="s">
        <v>458</v>
      </c>
      <c r="C7" s="59"/>
      <c r="D7" s="77" t="str">
        <f>'0- SYNTHÈSE ENSEIGN. AGRICOLE'!B2</f>
        <v>0 - SYNTHÈSE DES EFFECTIFS DE L'ENSEIGNEMENT AGRICOLE (élèves, étudiants et apprentis)</v>
      </c>
    </row>
    <row r="8" spans="1:14" ht="20.25" customHeight="1">
      <c r="A8" s="544" t="s">
        <v>459</v>
      </c>
      <c r="C8" s="47"/>
      <c r="D8" s="15" t="str">
        <f>'1- Effectifs EAT'!B2</f>
        <v>1 - Effectifs de l'enseignement agricole technique, de la 4e au BTSA (élèves et apprentis)</v>
      </c>
    </row>
    <row r="9" spans="1:14" ht="20.25" customHeight="1">
      <c r="A9" s="545"/>
      <c r="C9" s="47"/>
      <c r="D9" s="18" t="str">
        <f>'2- Voie sco par famille'!$B$2</f>
        <v>2 - Effectifs de la voie scolaire par affiliations et types de contrat</v>
      </c>
      <c r="N9" s="8"/>
    </row>
    <row r="10" spans="1:14" ht="20.25" customHeight="1">
      <c r="A10" s="545"/>
      <c r="C10" s="47"/>
      <c r="D10" s="19" t="str">
        <f>'3- Voie sco par filières'!B2</f>
        <v>3 - Effectifs de la voie scolaire par cycles et par filières</v>
      </c>
      <c r="N10" s="8"/>
    </row>
    <row r="11" spans="1:14" ht="20.25" customHeight="1">
      <c r="A11" s="545"/>
      <c r="C11" s="47"/>
      <c r="D11" s="19" t="str">
        <f>'3bis- Voie sco par niveau'!A2</f>
        <v>3bis - Effectifs de la voie scolaire par niveau</v>
      </c>
      <c r="N11" s="8"/>
    </row>
    <row r="12" spans="1:14" ht="20.25" customHeight="1">
      <c r="A12" s="545"/>
      <c r="C12" s="47"/>
      <c r="D12" s="20" t="str">
        <f>'4- Voie sco par classes'!$B$2</f>
        <v>4 - Effectifs de la voie scolaire par classes</v>
      </c>
      <c r="N12" s="8"/>
    </row>
    <row r="13" spans="1:14" ht="20.25" customHeight="1">
      <c r="A13" s="545"/>
      <c r="C13" s="47"/>
      <c r="D13" s="20" t="str">
        <f>'5- Voie sco par sections'!A2</f>
        <v>5 - Effectifs de la voie scolaire par sections</v>
      </c>
      <c r="N13" s="8"/>
    </row>
    <row r="14" spans="1:14" ht="20.25" customHeight="1">
      <c r="A14" s="545"/>
      <c r="C14" s="47"/>
      <c r="D14" s="20" t="str">
        <f>'5bis- Voie sco famille-section'!A2</f>
        <v>5bis - Effectifs de la voie scolaire par sections et secteurs</v>
      </c>
      <c r="N14" s="7"/>
    </row>
    <row r="15" spans="1:14" ht="20.25" customHeight="1">
      <c r="A15" s="545"/>
      <c r="C15" s="47"/>
      <c r="D15" s="20" t="str">
        <f>'6-Apprentis famille et région'!A2</f>
        <v>6 - Effectifs d'apprentis - Par famille et par région</v>
      </c>
      <c r="N15" s="7"/>
    </row>
    <row r="16" spans="1:14" ht="20.25" customHeight="1">
      <c r="A16" s="545"/>
      <c r="C16" s="47"/>
      <c r="D16" s="20" t="str">
        <f>'7-Apprentis filière et niveau'!A2</f>
        <v>7 - Effectifs d'apprentis - Par filière et par niveau</v>
      </c>
      <c r="N16" s="7"/>
    </row>
    <row r="17" spans="1:15" ht="20.25" customHeight="1">
      <c r="A17" s="546"/>
      <c r="C17" s="47"/>
      <c r="D17" s="20" t="str">
        <f>'8-Apprentis par formation'!A2</f>
        <v>8 - Effectifs d'apprentis - Par formation</v>
      </c>
      <c r="N17" s="7"/>
    </row>
    <row r="18" spans="1:15" ht="20.25" customHeight="1">
      <c r="A18" s="136" t="s">
        <v>460</v>
      </c>
      <c r="C18" s="48"/>
      <c r="D18" s="78" t="str">
        <f>'9- Supérieur long'!A2</f>
        <v>9 - Effectifs de l'enseignement supérieur agricole (étudiants et apprentis en cursus de référence)</v>
      </c>
      <c r="N18" s="7"/>
    </row>
    <row r="19" spans="1:15" ht="20.25" customHeight="1">
      <c r="A19" s="137"/>
      <c r="D19" s="6"/>
      <c r="N19" s="7"/>
    </row>
    <row r="20" spans="1:15" ht="35.25" customHeight="1">
      <c r="A20" s="137"/>
      <c r="D20" s="551" t="s">
        <v>634</v>
      </c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</row>
    <row r="21" spans="1:15" ht="47.25" customHeight="1">
      <c r="A21" s="137"/>
      <c r="D21" s="551" t="s">
        <v>635</v>
      </c>
      <c r="E21" s="551"/>
      <c r="F21" s="551"/>
      <c r="G21" s="551"/>
      <c r="H21" s="551"/>
      <c r="I21" s="551"/>
      <c r="J21" s="551"/>
      <c r="K21" s="551"/>
      <c r="L21" s="551"/>
      <c r="M21" s="551"/>
      <c r="N21" s="551"/>
      <c r="O21" s="551"/>
    </row>
    <row r="22" spans="1:15" ht="38.25" customHeight="1">
      <c r="A22" s="137"/>
      <c r="D22" s="550" t="s">
        <v>630</v>
      </c>
      <c r="E22" s="550"/>
      <c r="F22" s="550"/>
      <c r="G22" s="550"/>
      <c r="H22" s="550"/>
      <c r="I22" s="550"/>
      <c r="J22" s="550"/>
      <c r="K22" s="550"/>
      <c r="L22" s="550"/>
      <c r="M22" s="550"/>
      <c r="N22" s="550"/>
      <c r="O22" s="550"/>
    </row>
    <row r="23" spans="1:15" s="16" customFormat="1" ht="16.5" customHeight="1">
      <c r="A23" s="138"/>
      <c r="D23" s="13" t="s">
        <v>402</v>
      </c>
      <c r="N23" s="17"/>
    </row>
    <row r="24" spans="1:15" s="16" customFormat="1">
      <c r="A24" s="138"/>
      <c r="D24" s="13" t="s">
        <v>449</v>
      </c>
      <c r="N24" s="17"/>
    </row>
    <row r="25" spans="1:15" s="16" customFormat="1" ht="12.75" customHeight="1">
      <c r="A25" s="138"/>
      <c r="D25" s="13" t="s">
        <v>494</v>
      </c>
      <c r="N25" s="17"/>
    </row>
    <row r="26" spans="1:15" s="16" customFormat="1" ht="12.75" customHeight="1">
      <c r="A26" s="138"/>
      <c r="D26" s="13" t="s">
        <v>636</v>
      </c>
      <c r="N26" s="17"/>
    </row>
    <row r="27" spans="1:15" s="16" customFormat="1" ht="12.75" customHeight="1">
      <c r="A27" s="138"/>
      <c r="D27" s="13" t="s">
        <v>492</v>
      </c>
      <c r="N27" s="17"/>
    </row>
    <row r="28" spans="1:15" s="16" customFormat="1" ht="12.75" customHeight="1">
      <c r="A28" s="138"/>
      <c r="D28" s="13" t="s">
        <v>403</v>
      </c>
      <c r="N28" s="17"/>
    </row>
    <row r="29" spans="1:15" s="16" customFormat="1" ht="12.75" customHeight="1">
      <c r="A29" s="138"/>
      <c r="D29" s="13" t="s">
        <v>493</v>
      </c>
      <c r="E29" s="14"/>
      <c r="F29" s="14"/>
      <c r="G29" s="14"/>
      <c r="H29" s="14"/>
      <c r="I29" s="14"/>
      <c r="J29" s="14"/>
      <c r="K29" s="14"/>
      <c r="L29" s="14"/>
      <c r="M29" s="14"/>
    </row>
    <row r="30" spans="1:15">
      <c r="D30" s="5"/>
      <c r="E30" s="2"/>
      <c r="F30" s="2"/>
      <c r="G30" s="2"/>
      <c r="H30" s="2"/>
      <c r="I30" s="2"/>
      <c r="J30" s="2"/>
      <c r="K30" s="2"/>
      <c r="L30" s="2"/>
      <c r="M30" s="2"/>
    </row>
    <row r="31" spans="1:15"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D32" s="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5:15"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</row>
  </sheetData>
  <mergeCells count="7">
    <mergeCell ref="A8:A17"/>
    <mergeCell ref="D3:N3"/>
    <mergeCell ref="D2:N2"/>
    <mergeCell ref="C5:D5"/>
    <mergeCell ref="D22:O22"/>
    <mergeCell ref="D21:O21"/>
    <mergeCell ref="D20:O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&amp;L&amp;7DGER - DAT / 
Bureau de la valorisation de la performance de l'enseignement agricole&amp;C&amp;8&amp;D&amp;R&amp;7&amp;P/&amp;N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B2917-E043-41F7-9041-68BD3A4CECB7}">
  <sheetPr>
    <tabColor theme="3" tint="0.59999389629810485"/>
  </sheetPr>
  <dimension ref="A2:O160"/>
  <sheetViews>
    <sheetView workbookViewId="0"/>
  </sheetViews>
  <sheetFormatPr baseColWidth="10" defaultColWidth="11.44140625" defaultRowHeight="13.2"/>
  <cols>
    <col min="1" max="1" width="14.33203125" style="25" customWidth="1"/>
    <col min="2" max="2" width="22.6640625" style="25" customWidth="1"/>
    <col min="3" max="16384" width="11.44140625" style="25"/>
  </cols>
  <sheetData>
    <row r="2" spans="1:13" ht="15.6">
      <c r="A2" s="57" t="s">
        <v>567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4" spans="1:13">
      <c r="A4" s="113" t="s">
        <v>603</v>
      </c>
    </row>
    <row r="5" spans="1:13">
      <c r="A5" s="113" t="s">
        <v>605</v>
      </c>
    </row>
    <row r="6" spans="1:13">
      <c r="A6" s="113" t="s">
        <v>604</v>
      </c>
    </row>
    <row r="7" spans="1:13" ht="13.8">
      <c r="A7" s="98"/>
    </row>
    <row r="8" spans="1:13" ht="14.4">
      <c r="A8" s="97"/>
    </row>
    <row r="9" spans="1:13" ht="13.8">
      <c r="A9" s="114" t="s">
        <v>657</v>
      </c>
    </row>
    <row r="10" spans="1:13" ht="13.8">
      <c r="A10" s="114"/>
    </row>
    <row r="11" spans="1:13" ht="12.75" customHeight="1">
      <c r="A11" s="99"/>
      <c r="E11" s="623" t="s">
        <v>438</v>
      </c>
      <c r="F11" s="623"/>
    </row>
    <row r="12" spans="1:13">
      <c r="C12" s="236" t="s">
        <v>500</v>
      </c>
      <c r="D12" s="193" t="s">
        <v>571</v>
      </c>
      <c r="E12" s="440" t="s">
        <v>461</v>
      </c>
      <c r="F12" s="356" t="s">
        <v>89</v>
      </c>
    </row>
    <row r="13" spans="1:13">
      <c r="A13" s="669" t="s">
        <v>237</v>
      </c>
      <c r="B13" s="356" t="s">
        <v>5</v>
      </c>
      <c r="C13" s="95">
        <v>27764</v>
      </c>
      <c r="D13" s="95">
        <v>27779</v>
      </c>
      <c r="E13" s="95">
        <f>D13-C13</f>
        <v>15</v>
      </c>
      <c r="F13" s="196">
        <f>E13/C13</f>
        <v>5.4026797291456563E-4</v>
      </c>
    </row>
    <row r="14" spans="1:13">
      <c r="A14" s="670"/>
      <c r="B14" s="356" t="s">
        <v>1</v>
      </c>
      <c r="C14" s="95">
        <v>17879</v>
      </c>
      <c r="D14" s="95">
        <v>17692</v>
      </c>
      <c r="E14" s="95">
        <f>D14-C14</f>
        <v>-187</v>
      </c>
      <c r="F14" s="196">
        <f>E14/C14</f>
        <v>-1.0459197941719336E-2</v>
      </c>
    </row>
    <row r="15" spans="1:13" ht="19.5" customHeight="1">
      <c r="A15" s="674" t="s">
        <v>87</v>
      </c>
      <c r="B15" s="675"/>
      <c r="C15" s="96">
        <v>45643</v>
      </c>
      <c r="D15" s="96">
        <f>D14+D13</f>
        <v>45471</v>
      </c>
      <c r="E15" s="96">
        <f>D15-C15</f>
        <v>-172</v>
      </c>
      <c r="F15" s="197">
        <f>E15/C15</f>
        <v>-3.7683763118112308E-3</v>
      </c>
    </row>
    <row r="16" spans="1:13" ht="14.4">
      <c r="A16" s="97"/>
    </row>
    <row r="17" spans="1:6" ht="14.4">
      <c r="A17" s="97"/>
    </row>
    <row r="18" spans="1:6" ht="13.8">
      <c r="A18" s="114" t="s">
        <v>658</v>
      </c>
    </row>
    <row r="19" spans="1:6" ht="13.8">
      <c r="A19" s="114"/>
    </row>
    <row r="20" spans="1:6" ht="14.25" customHeight="1">
      <c r="A20" s="99"/>
      <c r="E20" s="623" t="s">
        <v>438</v>
      </c>
      <c r="F20" s="623"/>
    </row>
    <row r="21" spans="1:6">
      <c r="A21" s="193" t="s">
        <v>237</v>
      </c>
      <c r="B21" s="193" t="s">
        <v>238</v>
      </c>
      <c r="C21" s="236" t="s">
        <v>500</v>
      </c>
      <c r="D21" s="193" t="s">
        <v>571</v>
      </c>
      <c r="E21" s="440" t="s">
        <v>461</v>
      </c>
      <c r="F21" s="356" t="s">
        <v>89</v>
      </c>
    </row>
    <row r="22" spans="1:6">
      <c r="A22" s="195" t="s">
        <v>5</v>
      </c>
      <c r="B22" s="194" t="s">
        <v>239</v>
      </c>
      <c r="C22" s="95">
        <v>27764</v>
      </c>
      <c r="D22" s="95">
        <v>27779</v>
      </c>
      <c r="E22" s="95">
        <f t="shared" ref="E22:E30" si="0">D22-C22</f>
        <v>15</v>
      </c>
      <c r="F22" s="196">
        <f t="shared" ref="F22:F30" si="1">E22/C22</f>
        <v>5.4026797291456563E-4</v>
      </c>
    </row>
    <row r="23" spans="1:6">
      <c r="A23" s="631" t="s">
        <v>240</v>
      </c>
      <c r="B23" s="671"/>
      <c r="C23" s="100">
        <v>27764</v>
      </c>
      <c r="D23" s="100">
        <v>27779</v>
      </c>
      <c r="E23" s="100">
        <f t="shared" si="0"/>
        <v>15</v>
      </c>
      <c r="F23" s="198">
        <f t="shared" si="1"/>
        <v>5.4026797291456563E-4</v>
      </c>
    </row>
    <row r="24" spans="1:6">
      <c r="A24" s="633" t="s">
        <v>1</v>
      </c>
      <c r="B24" s="194" t="s">
        <v>0</v>
      </c>
      <c r="C24" s="95">
        <v>6312</v>
      </c>
      <c r="D24" s="95">
        <v>6372</v>
      </c>
      <c r="E24" s="95">
        <f t="shared" si="0"/>
        <v>60</v>
      </c>
      <c r="F24" s="196">
        <f t="shared" si="1"/>
        <v>9.5057034220532317E-3</v>
      </c>
    </row>
    <row r="25" spans="1:6">
      <c r="A25" s="635"/>
      <c r="B25" s="194" t="s">
        <v>11</v>
      </c>
      <c r="C25" s="95">
        <v>9280</v>
      </c>
      <c r="D25" s="95">
        <v>8742</v>
      </c>
      <c r="E25" s="95">
        <f t="shared" si="0"/>
        <v>-538</v>
      </c>
      <c r="F25" s="196">
        <f t="shared" si="1"/>
        <v>-5.7974137931034481E-2</v>
      </c>
    </row>
    <row r="26" spans="1:6">
      <c r="A26" s="635"/>
      <c r="B26" s="194" t="s">
        <v>107</v>
      </c>
      <c r="C26" s="95">
        <v>1708</v>
      </c>
      <c r="D26" s="95">
        <v>1745</v>
      </c>
      <c r="E26" s="95">
        <f t="shared" si="0"/>
        <v>37</v>
      </c>
      <c r="F26" s="196">
        <f t="shared" si="1"/>
        <v>2.1662763466042154E-2</v>
      </c>
    </row>
    <row r="27" spans="1:6">
      <c r="A27" s="635"/>
      <c r="B27" s="194" t="s">
        <v>157</v>
      </c>
      <c r="C27" s="95">
        <v>171</v>
      </c>
      <c r="D27" s="95">
        <v>284</v>
      </c>
      <c r="E27" s="95">
        <f t="shared" si="0"/>
        <v>113</v>
      </c>
      <c r="F27" s="196">
        <f t="shared" si="1"/>
        <v>0.66081871345029242</v>
      </c>
    </row>
    <row r="28" spans="1:6">
      <c r="A28" s="635"/>
      <c r="B28" s="194" t="s">
        <v>241</v>
      </c>
      <c r="C28" s="95">
        <v>408</v>
      </c>
      <c r="D28" s="95">
        <v>549</v>
      </c>
      <c r="E28" s="95">
        <f t="shared" si="0"/>
        <v>141</v>
      </c>
      <c r="F28" s="196">
        <f t="shared" si="1"/>
        <v>0.34558823529411764</v>
      </c>
    </row>
    <row r="29" spans="1:6">
      <c r="A29" s="631" t="s">
        <v>88</v>
      </c>
      <c r="B29" s="671"/>
      <c r="C29" s="100">
        <v>17879</v>
      </c>
      <c r="D29" s="100">
        <f>D24+D25+D26+D27+D28</f>
        <v>17692</v>
      </c>
      <c r="E29" s="100">
        <f t="shared" si="0"/>
        <v>-187</v>
      </c>
      <c r="F29" s="198">
        <f t="shared" si="1"/>
        <v>-1.0459197941719336E-2</v>
      </c>
    </row>
    <row r="30" spans="1:6" ht="19.5" customHeight="1">
      <c r="A30" s="672" t="s">
        <v>87</v>
      </c>
      <c r="B30" s="673"/>
      <c r="C30" s="101">
        <v>45643</v>
      </c>
      <c r="D30" s="101">
        <f>D29+D23</f>
        <v>45471</v>
      </c>
      <c r="E30" s="101">
        <f t="shared" si="0"/>
        <v>-172</v>
      </c>
      <c r="F30" s="199">
        <f t="shared" si="1"/>
        <v>-3.7683763118112308E-3</v>
      </c>
    </row>
    <row r="31" spans="1:6" ht="14.4">
      <c r="A31" s="97"/>
    </row>
    <row r="32" spans="1:6" ht="14.4">
      <c r="A32" s="97"/>
    </row>
    <row r="33" spans="1:8">
      <c r="A33" s="103"/>
      <c r="B33" s="103"/>
      <c r="C33" s="103"/>
      <c r="D33" s="103"/>
    </row>
    <row r="34" spans="1:8" ht="13.8">
      <c r="A34" s="114" t="s">
        <v>601</v>
      </c>
    </row>
    <row r="35" spans="1:8" ht="13.8">
      <c r="A35" s="114"/>
    </row>
    <row r="36" spans="1:8">
      <c r="E36" s="623" t="s">
        <v>438</v>
      </c>
      <c r="F36" s="623"/>
    </row>
    <row r="37" spans="1:8">
      <c r="A37" s="565" t="s">
        <v>253</v>
      </c>
      <c r="B37" s="567"/>
      <c r="C37" s="236" t="s">
        <v>500</v>
      </c>
      <c r="D37" s="193" t="s">
        <v>571</v>
      </c>
      <c r="E37" s="440" t="s">
        <v>461</v>
      </c>
      <c r="F37" s="356" t="s">
        <v>89</v>
      </c>
      <c r="G37"/>
    </row>
    <row r="38" spans="1:8">
      <c r="A38" s="676" t="s">
        <v>254</v>
      </c>
      <c r="B38" s="676"/>
      <c r="C38" s="95">
        <v>5661</v>
      </c>
      <c r="D38" s="95">
        <v>5817</v>
      </c>
      <c r="E38" s="95">
        <f t="shared" ref="E38:E56" si="2">D38-C38</f>
        <v>156</v>
      </c>
      <c r="F38" s="196">
        <f t="shared" ref="F38:F56" si="3">E38/C38</f>
        <v>2.7556968733439321E-2</v>
      </c>
      <c r="G38"/>
      <c r="H38" s="325"/>
    </row>
    <row r="39" spans="1:8">
      <c r="A39" s="676" t="s">
        <v>255</v>
      </c>
      <c r="B39" s="676"/>
      <c r="C39" s="95">
        <v>3839</v>
      </c>
      <c r="D39" s="95">
        <v>3733</v>
      </c>
      <c r="E39" s="95">
        <f t="shared" si="2"/>
        <v>-106</v>
      </c>
      <c r="F39" s="196">
        <f t="shared" si="3"/>
        <v>-2.7611357124251105E-2</v>
      </c>
      <c r="G39"/>
      <c r="H39" s="325"/>
    </row>
    <row r="40" spans="1:8">
      <c r="A40" s="676" t="s">
        <v>256</v>
      </c>
      <c r="B40" s="676"/>
      <c r="C40" s="95">
        <v>3418</v>
      </c>
      <c r="D40" s="95">
        <v>3353</v>
      </c>
      <c r="E40" s="95">
        <f t="shared" si="2"/>
        <v>-65</v>
      </c>
      <c r="F40" s="196">
        <f t="shared" si="3"/>
        <v>-1.9016968987712112E-2</v>
      </c>
      <c r="G40"/>
      <c r="H40" s="325"/>
    </row>
    <row r="41" spans="1:8">
      <c r="A41" s="676" t="s">
        <v>257</v>
      </c>
      <c r="B41" s="676"/>
      <c r="C41" s="95">
        <v>2279</v>
      </c>
      <c r="D41" s="95">
        <v>2290</v>
      </c>
      <c r="E41" s="95">
        <f t="shared" si="2"/>
        <v>11</v>
      </c>
      <c r="F41" s="196">
        <f t="shared" si="3"/>
        <v>4.8266783677051337E-3</v>
      </c>
      <c r="G41"/>
      <c r="H41" s="325"/>
    </row>
    <row r="42" spans="1:8">
      <c r="A42" s="676" t="s">
        <v>258</v>
      </c>
      <c r="B42" s="676"/>
      <c r="C42" s="95">
        <v>50</v>
      </c>
      <c r="D42" s="95">
        <v>90</v>
      </c>
      <c r="E42" s="95">
        <f t="shared" si="2"/>
        <v>40</v>
      </c>
      <c r="F42" s="196">
        <f t="shared" si="3"/>
        <v>0.8</v>
      </c>
      <c r="G42"/>
      <c r="H42" s="325"/>
    </row>
    <row r="43" spans="1:8">
      <c r="A43" s="676" t="s">
        <v>259</v>
      </c>
      <c r="B43" s="676"/>
      <c r="C43" s="95">
        <v>3702</v>
      </c>
      <c r="D43" s="95">
        <v>3624</v>
      </c>
      <c r="E43" s="95">
        <f t="shared" si="2"/>
        <v>-78</v>
      </c>
      <c r="F43" s="196">
        <f t="shared" si="3"/>
        <v>-2.1069692058346839E-2</v>
      </c>
      <c r="G43"/>
      <c r="H43" s="325"/>
    </row>
    <row r="44" spans="1:8">
      <c r="A44" s="676" t="s">
        <v>260</v>
      </c>
      <c r="B44" s="676"/>
      <c r="C44" s="95">
        <v>90</v>
      </c>
      <c r="D44" s="95">
        <v>97</v>
      </c>
      <c r="E44" s="95">
        <f t="shared" si="2"/>
        <v>7</v>
      </c>
      <c r="F44" s="196">
        <f t="shared" si="3"/>
        <v>7.7777777777777779E-2</v>
      </c>
      <c r="G44"/>
      <c r="H44" s="325"/>
    </row>
    <row r="45" spans="1:8">
      <c r="A45" s="676" t="s">
        <v>262</v>
      </c>
      <c r="B45" s="676"/>
      <c r="C45" s="95">
        <v>4782</v>
      </c>
      <c r="D45" s="95">
        <v>4633</v>
      </c>
      <c r="E45" s="95">
        <f t="shared" si="2"/>
        <v>-149</v>
      </c>
      <c r="F45" s="196">
        <f t="shared" si="3"/>
        <v>-3.1158511083228774E-2</v>
      </c>
      <c r="G45"/>
      <c r="H45" s="325"/>
    </row>
    <row r="46" spans="1:8">
      <c r="A46" s="676" t="s">
        <v>263</v>
      </c>
      <c r="B46" s="676"/>
      <c r="C46" s="95">
        <v>1803</v>
      </c>
      <c r="D46" s="95">
        <v>1770</v>
      </c>
      <c r="E46" s="95">
        <f t="shared" si="2"/>
        <v>-33</v>
      </c>
      <c r="F46" s="196">
        <f t="shared" si="3"/>
        <v>-1.8302828618968387E-2</v>
      </c>
      <c r="G46"/>
      <c r="H46" s="325"/>
    </row>
    <row r="47" spans="1:8">
      <c r="A47" s="676" t="s">
        <v>264</v>
      </c>
      <c r="B47" s="676"/>
      <c r="C47" s="95">
        <v>310</v>
      </c>
      <c r="D47" s="95">
        <v>273</v>
      </c>
      <c r="E47" s="95">
        <f t="shared" si="2"/>
        <v>-37</v>
      </c>
      <c r="F47" s="196">
        <f t="shared" si="3"/>
        <v>-0.11935483870967742</v>
      </c>
      <c r="G47"/>
      <c r="H47" s="325"/>
    </row>
    <row r="48" spans="1:8">
      <c r="A48" s="676" t="s">
        <v>265</v>
      </c>
      <c r="B48" s="676"/>
      <c r="C48" s="95">
        <v>47</v>
      </c>
      <c r="D48" s="95">
        <v>44</v>
      </c>
      <c r="E48" s="95">
        <f t="shared" si="2"/>
        <v>-3</v>
      </c>
      <c r="F48" s="196">
        <f t="shared" si="3"/>
        <v>-6.3829787234042548E-2</v>
      </c>
      <c r="G48"/>
      <c r="H48" s="325"/>
    </row>
    <row r="49" spans="1:15">
      <c r="A49" s="676" t="s">
        <v>266</v>
      </c>
      <c r="B49" s="676"/>
      <c r="C49" s="95">
        <v>40</v>
      </c>
      <c r="D49" s="95">
        <v>27</v>
      </c>
      <c r="E49" s="95">
        <f t="shared" si="2"/>
        <v>-13</v>
      </c>
      <c r="F49" s="196">
        <f t="shared" si="3"/>
        <v>-0.32500000000000001</v>
      </c>
      <c r="G49"/>
      <c r="H49" s="325"/>
    </row>
    <row r="50" spans="1:15">
      <c r="A50" s="676" t="s">
        <v>267</v>
      </c>
      <c r="B50" s="676"/>
      <c r="C50" s="95">
        <v>3804</v>
      </c>
      <c r="D50" s="95">
        <v>3837</v>
      </c>
      <c r="E50" s="95">
        <f t="shared" si="2"/>
        <v>33</v>
      </c>
      <c r="F50" s="196">
        <f t="shared" si="3"/>
        <v>8.6750788643533121E-3</v>
      </c>
      <c r="G50"/>
      <c r="H50" s="325"/>
    </row>
    <row r="51" spans="1:15">
      <c r="A51" s="676" t="s">
        <v>268</v>
      </c>
      <c r="B51" s="676"/>
      <c r="C51" s="95">
        <v>5029</v>
      </c>
      <c r="D51" s="95">
        <v>5051</v>
      </c>
      <c r="E51" s="95">
        <f t="shared" si="2"/>
        <v>22</v>
      </c>
      <c r="F51" s="196">
        <f t="shared" si="3"/>
        <v>4.374627162457745E-3</v>
      </c>
      <c r="G51"/>
      <c r="H51" s="325"/>
    </row>
    <row r="52" spans="1:15">
      <c r="A52" s="676" t="s">
        <v>269</v>
      </c>
      <c r="B52" s="676"/>
      <c r="C52" s="95">
        <v>3179</v>
      </c>
      <c r="D52" s="95">
        <v>3043</v>
      </c>
      <c r="E52" s="95">
        <f t="shared" si="2"/>
        <v>-136</v>
      </c>
      <c r="F52" s="196">
        <f t="shared" si="3"/>
        <v>-4.2780748663101602E-2</v>
      </c>
      <c r="G52"/>
      <c r="H52" s="325"/>
    </row>
    <row r="53" spans="1:15">
      <c r="A53" s="676" t="s">
        <v>270</v>
      </c>
      <c r="B53" s="676"/>
      <c r="C53" s="95">
        <v>5132</v>
      </c>
      <c r="D53" s="95">
        <v>5168</v>
      </c>
      <c r="E53" s="95">
        <f t="shared" si="2"/>
        <v>36</v>
      </c>
      <c r="F53" s="196">
        <f t="shared" si="3"/>
        <v>7.014809041309431E-3</v>
      </c>
      <c r="G53"/>
      <c r="H53" s="325"/>
    </row>
    <row r="54" spans="1:15">
      <c r="A54" s="676" t="s">
        <v>475</v>
      </c>
      <c r="B54" s="676"/>
      <c r="C54" s="95"/>
      <c r="D54" s="95">
        <v>27</v>
      </c>
      <c r="E54" s="95"/>
      <c r="F54" s="196"/>
      <c r="G54"/>
      <c r="H54" s="325"/>
    </row>
    <row r="55" spans="1:15">
      <c r="A55" s="676" t="s">
        <v>271</v>
      </c>
      <c r="B55" s="676"/>
      <c r="C55" s="95">
        <v>2478</v>
      </c>
      <c r="D55" s="95">
        <v>2594</v>
      </c>
      <c r="E55" s="95">
        <f t="shared" si="2"/>
        <v>116</v>
      </c>
      <c r="F55" s="196">
        <f t="shared" si="3"/>
        <v>4.6811945117029866E-2</v>
      </c>
      <c r="G55"/>
      <c r="H55" s="325"/>
    </row>
    <row r="56" spans="1:15">
      <c r="A56" s="638" t="s">
        <v>87</v>
      </c>
      <c r="B56" s="638"/>
      <c r="C56" s="75">
        <v>45643</v>
      </c>
      <c r="D56" s="75">
        <f>SUM(D38:D55)</f>
        <v>45471</v>
      </c>
      <c r="E56" s="101">
        <f t="shared" si="2"/>
        <v>-172</v>
      </c>
      <c r="F56" s="199">
        <f t="shared" si="3"/>
        <v>-3.7683763118112308E-3</v>
      </c>
      <c r="G56"/>
    </row>
    <row r="57" spans="1:15" ht="14.4">
      <c r="A57" s="102"/>
      <c r="B57" s="103"/>
      <c r="C57" s="103"/>
      <c r="D57" s="103"/>
      <c r="E57" s="103"/>
    </row>
    <row r="58" spans="1:15" ht="14.4">
      <c r="A58" s="102"/>
      <c r="B58" s="103"/>
      <c r="C58" s="103"/>
      <c r="D58" s="103"/>
      <c r="E58" s="103"/>
    </row>
    <row r="59" spans="1:15" ht="14.4">
      <c r="A59" s="102"/>
      <c r="B59" s="103"/>
      <c r="C59" s="103"/>
      <c r="D59" s="103"/>
      <c r="E59" s="103"/>
    </row>
    <row r="60" spans="1:15" ht="13.8">
      <c r="A60" s="202" t="s">
        <v>602</v>
      </c>
      <c r="B60" s="103"/>
      <c r="C60" s="103"/>
      <c r="D60" s="103"/>
      <c r="E60" s="103"/>
    </row>
    <row r="61" spans="1:15">
      <c r="B61" s="103"/>
      <c r="C61" s="103"/>
      <c r="D61" s="103"/>
      <c r="E61" s="103"/>
      <c r="F61" s="623" t="s">
        <v>438</v>
      </c>
      <c r="G61" s="623"/>
    </row>
    <row r="62" spans="1:15">
      <c r="A62" s="203" t="s">
        <v>253</v>
      </c>
      <c r="B62" s="203" t="s">
        <v>237</v>
      </c>
      <c r="C62" s="203" t="s">
        <v>480</v>
      </c>
      <c r="D62" s="524" t="s">
        <v>500</v>
      </c>
      <c r="E62" s="524" t="s">
        <v>571</v>
      </c>
      <c r="F62" s="440" t="s">
        <v>461</v>
      </c>
      <c r="G62" s="356" t="s">
        <v>89</v>
      </c>
      <c r="M62"/>
      <c r="N62"/>
      <c r="O62"/>
    </row>
    <row r="63" spans="1:15" ht="25.5" customHeight="1">
      <c r="A63" s="677" t="s">
        <v>254</v>
      </c>
      <c r="B63" s="204" t="s">
        <v>5</v>
      </c>
      <c r="C63" s="205" t="s">
        <v>239</v>
      </c>
      <c r="D63" s="206">
        <v>3374</v>
      </c>
      <c r="E63" s="206">
        <v>3406</v>
      </c>
      <c r="F63" s="206">
        <f t="shared" ref="F63:F94" si="4">E63-D63</f>
        <v>32</v>
      </c>
      <c r="G63" s="207">
        <f t="shared" ref="G63:G94" si="5">F63/D63</f>
        <v>9.4842916419679898E-3</v>
      </c>
      <c r="M63"/>
      <c r="N63"/>
      <c r="O63"/>
    </row>
    <row r="64" spans="1:15" ht="25.5" customHeight="1">
      <c r="A64" s="678"/>
      <c r="B64" s="680" t="s">
        <v>1</v>
      </c>
      <c r="C64" s="208" t="s">
        <v>0</v>
      </c>
      <c r="D64" s="209">
        <v>865</v>
      </c>
      <c r="E64" s="209">
        <v>862</v>
      </c>
      <c r="F64" s="209">
        <f t="shared" si="4"/>
        <v>-3</v>
      </c>
      <c r="G64" s="210">
        <f t="shared" si="5"/>
        <v>-3.4682080924855491E-3</v>
      </c>
    </row>
    <row r="65" spans="1:7" ht="12.75" customHeight="1">
      <c r="A65" s="678"/>
      <c r="B65" s="680"/>
      <c r="C65" s="208" t="s">
        <v>241</v>
      </c>
      <c r="D65" s="209">
        <v>18</v>
      </c>
      <c r="E65" s="209"/>
      <c r="F65" s="209">
        <f t="shared" si="4"/>
        <v>-18</v>
      </c>
      <c r="G65" s="210">
        <f t="shared" si="5"/>
        <v>-1</v>
      </c>
    </row>
    <row r="66" spans="1:7">
      <c r="A66" s="678"/>
      <c r="B66" s="680"/>
      <c r="C66" s="208" t="s">
        <v>11</v>
      </c>
      <c r="D66" s="209">
        <v>1327</v>
      </c>
      <c r="E66" s="209">
        <v>1373</v>
      </c>
      <c r="F66" s="209">
        <f t="shared" si="4"/>
        <v>46</v>
      </c>
      <c r="G66" s="210">
        <f t="shared" si="5"/>
        <v>3.4664657121326298E-2</v>
      </c>
    </row>
    <row r="67" spans="1:7">
      <c r="A67" s="678"/>
      <c r="B67" s="680"/>
      <c r="C67" s="208" t="s">
        <v>107</v>
      </c>
      <c r="D67" s="209">
        <v>77</v>
      </c>
      <c r="E67" s="209">
        <v>176</v>
      </c>
      <c r="F67" s="209">
        <f t="shared" si="4"/>
        <v>99</v>
      </c>
      <c r="G67" s="210">
        <f t="shared" si="5"/>
        <v>1.2857142857142858</v>
      </c>
    </row>
    <row r="68" spans="1:7" ht="12.75" customHeight="1">
      <c r="A68" s="679"/>
      <c r="B68" s="681" t="s">
        <v>88</v>
      </c>
      <c r="C68" s="682"/>
      <c r="D68" s="211">
        <f>SUM(D64:D67)</f>
        <v>2287</v>
      </c>
      <c r="E68" s="211">
        <f>SUM(E64:E67)</f>
        <v>2411</v>
      </c>
      <c r="F68" s="211">
        <f t="shared" si="4"/>
        <v>124</v>
      </c>
      <c r="G68" s="212">
        <f t="shared" si="5"/>
        <v>5.4219501530389159E-2</v>
      </c>
    </row>
    <row r="69" spans="1:7" ht="12.75" customHeight="1">
      <c r="A69" s="683" t="s">
        <v>272</v>
      </c>
      <c r="B69" s="684"/>
      <c r="C69" s="684"/>
      <c r="D69" s="213">
        <f>D68+D63</f>
        <v>5661</v>
      </c>
      <c r="E69" s="213">
        <f>E68+E63</f>
        <v>5817</v>
      </c>
      <c r="F69" s="213">
        <f t="shared" si="4"/>
        <v>156</v>
      </c>
      <c r="G69" s="214">
        <f t="shared" si="5"/>
        <v>2.7556968733439321E-2</v>
      </c>
    </row>
    <row r="70" spans="1:7" ht="25.5" customHeight="1">
      <c r="A70" s="677" t="s">
        <v>255</v>
      </c>
      <c r="B70" s="204" t="s">
        <v>5</v>
      </c>
      <c r="C70" s="205" t="s">
        <v>239</v>
      </c>
      <c r="D70" s="206">
        <v>2948</v>
      </c>
      <c r="E70" s="206">
        <v>2892</v>
      </c>
      <c r="F70" s="206">
        <f t="shared" si="4"/>
        <v>-56</v>
      </c>
      <c r="G70" s="207">
        <f t="shared" si="5"/>
        <v>-1.8995929443690638E-2</v>
      </c>
    </row>
    <row r="71" spans="1:7" ht="25.5" customHeight="1">
      <c r="A71" s="678"/>
      <c r="B71" s="680" t="s">
        <v>1</v>
      </c>
      <c r="C71" s="208" t="s">
        <v>0</v>
      </c>
      <c r="D71" s="209">
        <v>113</v>
      </c>
      <c r="E71" s="209">
        <v>116</v>
      </c>
      <c r="F71" s="209">
        <f t="shared" si="4"/>
        <v>3</v>
      </c>
      <c r="G71" s="210">
        <f t="shared" si="5"/>
        <v>2.6548672566371681E-2</v>
      </c>
    </row>
    <row r="72" spans="1:7" ht="12.75" customHeight="1">
      <c r="A72" s="678"/>
      <c r="B72" s="680"/>
      <c r="C72" s="208" t="s">
        <v>11</v>
      </c>
      <c r="D72" s="209">
        <v>762</v>
      </c>
      <c r="E72" s="209">
        <v>712</v>
      </c>
      <c r="F72" s="209">
        <f t="shared" si="4"/>
        <v>-50</v>
      </c>
      <c r="G72" s="210">
        <f t="shared" si="5"/>
        <v>-6.5616797900262466E-2</v>
      </c>
    </row>
    <row r="73" spans="1:7">
      <c r="A73" s="678"/>
      <c r="B73" s="680"/>
      <c r="C73" s="208" t="s">
        <v>107</v>
      </c>
      <c r="D73" s="209">
        <v>16</v>
      </c>
      <c r="E73" s="209">
        <v>13</v>
      </c>
      <c r="F73" s="209">
        <f t="shared" si="4"/>
        <v>-3</v>
      </c>
      <c r="G73" s="210">
        <f t="shared" si="5"/>
        <v>-0.1875</v>
      </c>
    </row>
    <row r="74" spans="1:7" ht="12.75" customHeight="1">
      <c r="A74" s="679"/>
      <c r="B74" s="681" t="s">
        <v>88</v>
      </c>
      <c r="C74" s="682"/>
      <c r="D74" s="211">
        <f>SUM(D71:D73)</f>
        <v>891</v>
      </c>
      <c r="E74" s="211">
        <f>SUM(E71:E73)</f>
        <v>841</v>
      </c>
      <c r="F74" s="211">
        <f t="shared" si="4"/>
        <v>-50</v>
      </c>
      <c r="G74" s="212">
        <f t="shared" si="5"/>
        <v>-5.6116722783389451E-2</v>
      </c>
    </row>
    <row r="75" spans="1:7">
      <c r="A75" s="683" t="s">
        <v>273</v>
      </c>
      <c r="B75" s="684"/>
      <c r="C75" s="684"/>
      <c r="D75" s="213">
        <f>D70+D74</f>
        <v>3839</v>
      </c>
      <c r="E75" s="213">
        <f>E70+E74</f>
        <v>3733</v>
      </c>
      <c r="F75" s="213">
        <f t="shared" si="4"/>
        <v>-106</v>
      </c>
      <c r="G75" s="214">
        <f t="shared" si="5"/>
        <v>-2.7611357124251105E-2</v>
      </c>
    </row>
    <row r="76" spans="1:7" ht="26.4">
      <c r="A76" s="677" t="s">
        <v>256</v>
      </c>
      <c r="B76" s="204" t="s">
        <v>5</v>
      </c>
      <c r="C76" s="205" t="s">
        <v>239</v>
      </c>
      <c r="D76" s="206">
        <v>911</v>
      </c>
      <c r="E76" s="206">
        <v>827</v>
      </c>
      <c r="F76" s="206">
        <f t="shared" si="4"/>
        <v>-84</v>
      </c>
      <c r="G76" s="207">
        <f t="shared" si="5"/>
        <v>-9.2206366630076836E-2</v>
      </c>
    </row>
    <row r="77" spans="1:7" ht="12.75" customHeight="1">
      <c r="A77" s="678"/>
      <c r="B77" s="680" t="s">
        <v>1</v>
      </c>
      <c r="C77" s="208" t="s">
        <v>0</v>
      </c>
      <c r="D77" s="209">
        <v>1415</v>
      </c>
      <c r="E77" s="209">
        <v>1457</v>
      </c>
      <c r="F77" s="209">
        <f t="shared" si="4"/>
        <v>42</v>
      </c>
      <c r="G77" s="210">
        <f t="shared" si="5"/>
        <v>2.9681978798586573E-2</v>
      </c>
    </row>
    <row r="78" spans="1:7">
      <c r="A78" s="678"/>
      <c r="B78" s="680"/>
      <c r="C78" s="208" t="s">
        <v>241</v>
      </c>
      <c r="D78" s="209">
        <v>21</v>
      </c>
      <c r="E78" s="209"/>
      <c r="F78" s="209">
        <f t="shared" si="4"/>
        <v>-21</v>
      </c>
      <c r="G78" s="210">
        <f t="shared" si="5"/>
        <v>-1</v>
      </c>
    </row>
    <row r="79" spans="1:7" ht="12.75" customHeight="1">
      <c r="A79" s="678"/>
      <c r="B79" s="680"/>
      <c r="C79" s="208" t="s">
        <v>11</v>
      </c>
      <c r="D79" s="209">
        <v>1071</v>
      </c>
      <c r="E79" s="209">
        <v>1069</v>
      </c>
      <c r="F79" s="209">
        <f t="shared" si="4"/>
        <v>-2</v>
      </c>
      <c r="G79" s="210">
        <f t="shared" si="5"/>
        <v>-1.8674136321195146E-3</v>
      </c>
    </row>
    <row r="80" spans="1:7" ht="12.75" customHeight="1">
      <c r="A80" s="679"/>
      <c r="B80" s="681" t="s">
        <v>88</v>
      </c>
      <c r="C80" s="682"/>
      <c r="D80" s="211">
        <f>SUM(D77:D79)</f>
        <v>2507</v>
      </c>
      <c r="E80" s="211">
        <f>SUM(E77:E79)</f>
        <v>2526</v>
      </c>
      <c r="F80" s="211">
        <f t="shared" si="4"/>
        <v>19</v>
      </c>
      <c r="G80" s="212">
        <f t="shared" si="5"/>
        <v>7.578779417630634E-3</v>
      </c>
    </row>
    <row r="81" spans="1:7">
      <c r="A81" s="685" t="s">
        <v>274</v>
      </c>
      <c r="B81" s="686"/>
      <c r="C81" s="686"/>
      <c r="D81" s="215">
        <f>D76+D80</f>
        <v>3418</v>
      </c>
      <c r="E81" s="215">
        <f>E76+E80</f>
        <v>3353</v>
      </c>
      <c r="F81" s="215">
        <f t="shared" si="4"/>
        <v>-65</v>
      </c>
      <c r="G81" s="216">
        <f t="shared" si="5"/>
        <v>-1.9016968987712112E-2</v>
      </c>
    </row>
    <row r="82" spans="1:7" ht="26.4">
      <c r="A82" s="677" t="s">
        <v>257</v>
      </c>
      <c r="B82" s="204" t="s">
        <v>5</v>
      </c>
      <c r="C82" s="205" t="s">
        <v>239</v>
      </c>
      <c r="D82" s="206">
        <v>1695</v>
      </c>
      <c r="E82" s="206">
        <v>1725</v>
      </c>
      <c r="F82" s="206">
        <f t="shared" si="4"/>
        <v>30</v>
      </c>
      <c r="G82" s="207">
        <f t="shared" si="5"/>
        <v>1.7699115044247787E-2</v>
      </c>
    </row>
    <row r="83" spans="1:7" ht="12.75" customHeight="1">
      <c r="A83" s="678"/>
      <c r="B83" s="680" t="s">
        <v>1</v>
      </c>
      <c r="C83" s="208" t="s">
        <v>0</v>
      </c>
      <c r="D83" s="209">
        <v>146</v>
      </c>
      <c r="E83" s="209">
        <v>156</v>
      </c>
      <c r="F83" s="209">
        <f t="shared" si="4"/>
        <v>10</v>
      </c>
      <c r="G83" s="210">
        <f t="shared" si="5"/>
        <v>6.8493150684931503E-2</v>
      </c>
    </row>
    <row r="84" spans="1:7" ht="26.4">
      <c r="A84" s="678"/>
      <c r="B84" s="680"/>
      <c r="C84" s="208" t="s">
        <v>157</v>
      </c>
      <c r="D84" s="209">
        <v>171</v>
      </c>
      <c r="E84" s="209">
        <v>165</v>
      </c>
      <c r="F84" s="209">
        <f t="shared" si="4"/>
        <v>-6</v>
      </c>
      <c r="G84" s="210">
        <f t="shared" si="5"/>
        <v>-3.5087719298245612E-2</v>
      </c>
    </row>
    <row r="85" spans="1:7" ht="12.75" customHeight="1">
      <c r="A85" s="678"/>
      <c r="B85" s="680"/>
      <c r="C85" s="208" t="s">
        <v>241</v>
      </c>
      <c r="D85" s="209">
        <v>7</v>
      </c>
      <c r="E85" s="209">
        <v>2</v>
      </c>
      <c r="F85" s="209">
        <f t="shared" si="4"/>
        <v>-5</v>
      </c>
      <c r="G85" s="210">
        <f t="shared" si="5"/>
        <v>-0.7142857142857143</v>
      </c>
    </row>
    <row r="86" spans="1:7">
      <c r="A86" s="678"/>
      <c r="B86" s="680"/>
      <c r="C86" s="208" t="s">
        <v>11</v>
      </c>
      <c r="D86" s="209">
        <v>242</v>
      </c>
      <c r="E86" s="209">
        <v>215</v>
      </c>
      <c r="F86" s="209">
        <f t="shared" si="4"/>
        <v>-27</v>
      </c>
      <c r="G86" s="210">
        <f t="shared" si="5"/>
        <v>-0.1115702479338843</v>
      </c>
    </row>
    <row r="87" spans="1:7" ht="12.75" customHeight="1">
      <c r="A87" s="678"/>
      <c r="B87" s="680"/>
      <c r="C87" s="208" t="s">
        <v>107</v>
      </c>
      <c r="D87" s="209">
        <v>18</v>
      </c>
      <c r="E87" s="209">
        <v>27</v>
      </c>
      <c r="F87" s="209">
        <f t="shared" si="4"/>
        <v>9</v>
      </c>
      <c r="G87" s="210">
        <f t="shared" si="5"/>
        <v>0.5</v>
      </c>
    </row>
    <row r="88" spans="1:7">
      <c r="A88" s="679"/>
      <c r="B88" s="681" t="s">
        <v>88</v>
      </c>
      <c r="C88" s="682"/>
      <c r="D88" s="211">
        <f>SUM(D83:D87)</f>
        <v>584</v>
      </c>
      <c r="E88" s="211">
        <f>SUM(E83:E87)</f>
        <v>565</v>
      </c>
      <c r="F88" s="211">
        <f t="shared" si="4"/>
        <v>-19</v>
      </c>
      <c r="G88" s="212">
        <f t="shared" si="5"/>
        <v>-3.2534246575342464E-2</v>
      </c>
    </row>
    <row r="89" spans="1:7">
      <c r="A89" s="685" t="s">
        <v>275</v>
      </c>
      <c r="B89" s="686"/>
      <c r="C89" s="686"/>
      <c r="D89" s="215">
        <f>D82+D88</f>
        <v>2279</v>
      </c>
      <c r="E89" s="215">
        <f>E82+E88</f>
        <v>2290</v>
      </c>
      <c r="F89" s="215">
        <f t="shared" si="4"/>
        <v>11</v>
      </c>
      <c r="G89" s="216">
        <f t="shared" si="5"/>
        <v>4.8266783677051337E-3</v>
      </c>
    </row>
    <row r="90" spans="1:7" ht="26.4">
      <c r="A90" s="145" t="s">
        <v>258</v>
      </c>
      <c r="B90" s="217" t="s">
        <v>5</v>
      </c>
      <c r="C90" s="218" t="s">
        <v>239</v>
      </c>
      <c r="D90" s="219">
        <v>50</v>
      </c>
      <c r="E90" s="219">
        <v>90</v>
      </c>
      <c r="F90" s="219">
        <f t="shared" si="4"/>
        <v>40</v>
      </c>
      <c r="G90" s="220">
        <f t="shared" si="5"/>
        <v>0.8</v>
      </c>
    </row>
    <row r="91" spans="1:7">
      <c r="A91" s="685" t="s">
        <v>276</v>
      </c>
      <c r="B91" s="686"/>
      <c r="C91" s="686"/>
      <c r="D91" s="215">
        <v>50</v>
      </c>
      <c r="E91" s="215">
        <v>90</v>
      </c>
      <c r="F91" s="215">
        <f t="shared" si="4"/>
        <v>40</v>
      </c>
      <c r="G91" s="216">
        <f t="shared" si="5"/>
        <v>0.8</v>
      </c>
    </row>
    <row r="92" spans="1:7" ht="25.5" customHeight="1">
      <c r="A92" s="677" t="s">
        <v>259</v>
      </c>
      <c r="B92" s="204" t="s">
        <v>5</v>
      </c>
      <c r="C92" s="205" t="s">
        <v>239</v>
      </c>
      <c r="D92" s="206">
        <v>2850</v>
      </c>
      <c r="E92" s="206">
        <v>2802</v>
      </c>
      <c r="F92" s="206">
        <f t="shared" si="4"/>
        <v>-48</v>
      </c>
      <c r="G92" s="207">
        <f t="shared" si="5"/>
        <v>-1.6842105263157894E-2</v>
      </c>
    </row>
    <row r="93" spans="1:7">
      <c r="A93" s="678"/>
      <c r="B93" s="680" t="s">
        <v>1</v>
      </c>
      <c r="C93" s="208" t="s">
        <v>0</v>
      </c>
      <c r="D93" s="209">
        <v>61</v>
      </c>
      <c r="E93" s="209">
        <v>69</v>
      </c>
      <c r="F93" s="209">
        <f t="shared" si="4"/>
        <v>8</v>
      </c>
      <c r="G93" s="210">
        <f t="shared" si="5"/>
        <v>0.13114754098360656</v>
      </c>
    </row>
    <row r="94" spans="1:7" ht="12.75" customHeight="1">
      <c r="A94" s="678"/>
      <c r="B94" s="680"/>
      <c r="C94" s="208" t="s">
        <v>11</v>
      </c>
      <c r="D94" s="209">
        <v>404</v>
      </c>
      <c r="E94" s="209">
        <v>370</v>
      </c>
      <c r="F94" s="209">
        <f t="shared" si="4"/>
        <v>-34</v>
      </c>
      <c r="G94" s="210">
        <f t="shared" si="5"/>
        <v>-8.4158415841584164E-2</v>
      </c>
    </row>
    <row r="95" spans="1:7" ht="12.75" customHeight="1">
      <c r="A95" s="678"/>
      <c r="B95" s="680"/>
      <c r="C95" s="208" t="s">
        <v>107</v>
      </c>
      <c r="D95" s="209">
        <v>387</v>
      </c>
      <c r="E95" s="209">
        <v>383</v>
      </c>
      <c r="F95" s="209">
        <f t="shared" ref="F95:F126" si="6">E95-D95</f>
        <v>-4</v>
      </c>
      <c r="G95" s="210">
        <f t="shared" ref="G95:G126" si="7">F95/D95</f>
        <v>-1.0335917312661499E-2</v>
      </c>
    </row>
    <row r="96" spans="1:7">
      <c r="A96" s="679"/>
      <c r="B96" s="681" t="s">
        <v>88</v>
      </c>
      <c r="C96" s="682"/>
      <c r="D96" s="211">
        <f>SUM(D93:D95)</f>
        <v>852</v>
      </c>
      <c r="E96" s="211">
        <f>SUM(E93:E95)</f>
        <v>822</v>
      </c>
      <c r="F96" s="211">
        <f t="shared" si="6"/>
        <v>-30</v>
      </c>
      <c r="G96" s="212">
        <f t="shared" si="7"/>
        <v>-3.5211267605633804E-2</v>
      </c>
    </row>
    <row r="97" spans="1:7" ht="12.75" customHeight="1">
      <c r="A97" s="685" t="s">
        <v>277</v>
      </c>
      <c r="B97" s="686"/>
      <c r="C97" s="686"/>
      <c r="D97" s="215">
        <f>D96+D92</f>
        <v>3702</v>
      </c>
      <c r="E97" s="215">
        <f>E96+E92</f>
        <v>3624</v>
      </c>
      <c r="F97" s="215">
        <f t="shared" si="6"/>
        <v>-78</v>
      </c>
      <c r="G97" s="216">
        <f t="shared" si="7"/>
        <v>-2.1069692058346839E-2</v>
      </c>
    </row>
    <row r="98" spans="1:7" ht="26.4">
      <c r="A98" s="677" t="s">
        <v>260</v>
      </c>
      <c r="B98" s="221" t="s">
        <v>5</v>
      </c>
      <c r="C98" s="222" t="s">
        <v>239</v>
      </c>
      <c r="D98" s="223">
        <v>90</v>
      </c>
      <c r="E98" s="223">
        <v>97</v>
      </c>
      <c r="F98" s="223">
        <f t="shared" si="6"/>
        <v>7</v>
      </c>
      <c r="G98" s="224">
        <f t="shared" si="7"/>
        <v>7.7777777777777779E-2</v>
      </c>
    </row>
    <row r="99" spans="1:7">
      <c r="A99" s="679"/>
      <c r="B99" s="225" t="s">
        <v>1</v>
      </c>
      <c r="C99" s="226" t="s">
        <v>11</v>
      </c>
      <c r="D99" s="227">
        <v>0</v>
      </c>
      <c r="E99" s="227">
        <v>0</v>
      </c>
      <c r="F99" s="227">
        <f t="shared" si="6"/>
        <v>0</v>
      </c>
      <c r="G99" s="228" t="e">
        <f t="shared" si="7"/>
        <v>#DIV/0!</v>
      </c>
    </row>
    <row r="100" spans="1:7">
      <c r="A100" s="685" t="s">
        <v>278</v>
      </c>
      <c r="B100" s="686"/>
      <c r="C100" s="686"/>
      <c r="D100" s="215">
        <v>90</v>
      </c>
      <c r="E100" s="215">
        <v>97</v>
      </c>
      <c r="F100" s="215">
        <f t="shared" si="6"/>
        <v>7</v>
      </c>
      <c r="G100" s="216">
        <f t="shared" si="7"/>
        <v>7.7777777777777779E-2</v>
      </c>
    </row>
    <row r="101" spans="1:7" ht="26.4">
      <c r="A101" s="677" t="s">
        <v>262</v>
      </c>
      <c r="B101" s="204" t="s">
        <v>5</v>
      </c>
      <c r="C101" s="205" t="s">
        <v>239</v>
      </c>
      <c r="D101" s="206">
        <v>2239</v>
      </c>
      <c r="E101" s="206">
        <v>2173</v>
      </c>
      <c r="F101" s="206">
        <f t="shared" si="6"/>
        <v>-66</v>
      </c>
      <c r="G101" s="207">
        <f t="shared" si="7"/>
        <v>-2.9477445288075034E-2</v>
      </c>
    </row>
    <row r="102" spans="1:7" ht="12.75" customHeight="1">
      <c r="A102" s="678"/>
      <c r="B102" s="680" t="s">
        <v>1</v>
      </c>
      <c r="C102" s="208" t="s">
        <v>0</v>
      </c>
      <c r="D102" s="209">
        <v>1415</v>
      </c>
      <c r="E102" s="209">
        <v>1396</v>
      </c>
      <c r="F102" s="209">
        <f t="shared" si="6"/>
        <v>-19</v>
      </c>
      <c r="G102" s="210">
        <f t="shared" si="7"/>
        <v>-1.342756183745583E-2</v>
      </c>
    </row>
    <row r="103" spans="1:7">
      <c r="A103" s="678"/>
      <c r="B103" s="680"/>
      <c r="C103" s="208" t="s">
        <v>241</v>
      </c>
      <c r="D103" s="209">
        <v>181</v>
      </c>
      <c r="E103" s="209">
        <v>189</v>
      </c>
      <c r="F103" s="209">
        <f t="shared" si="6"/>
        <v>8</v>
      </c>
      <c r="G103" s="210">
        <f t="shared" si="7"/>
        <v>4.4198895027624308E-2</v>
      </c>
    </row>
    <row r="104" spans="1:7" ht="12.75" customHeight="1">
      <c r="A104" s="678"/>
      <c r="B104" s="680"/>
      <c r="C104" s="208" t="s">
        <v>11</v>
      </c>
      <c r="D104" s="209">
        <v>875</v>
      </c>
      <c r="E104" s="209">
        <v>789</v>
      </c>
      <c r="F104" s="209">
        <f t="shared" si="6"/>
        <v>-86</v>
      </c>
      <c r="G104" s="210">
        <f t="shared" si="7"/>
        <v>-9.8285714285714282E-2</v>
      </c>
    </row>
    <row r="105" spans="1:7" ht="12.75" customHeight="1">
      <c r="A105" s="678"/>
      <c r="B105" s="680"/>
      <c r="C105" s="208" t="s">
        <v>107</v>
      </c>
      <c r="D105" s="209">
        <v>72</v>
      </c>
      <c r="E105" s="209">
        <v>86</v>
      </c>
      <c r="F105" s="209">
        <f t="shared" si="6"/>
        <v>14</v>
      </c>
      <c r="G105" s="210">
        <f t="shared" si="7"/>
        <v>0.19444444444444445</v>
      </c>
    </row>
    <row r="106" spans="1:7">
      <c r="A106" s="679"/>
      <c r="B106" s="681" t="s">
        <v>88</v>
      </c>
      <c r="C106" s="682"/>
      <c r="D106" s="211">
        <f>SUM(D102:D105)</f>
        <v>2543</v>
      </c>
      <c r="E106" s="211">
        <f>SUM(E102:E105)</f>
        <v>2460</v>
      </c>
      <c r="F106" s="211">
        <f t="shared" si="6"/>
        <v>-83</v>
      </c>
      <c r="G106" s="212">
        <f t="shared" si="7"/>
        <v>-3.2638615808100666E-2</v>
      </c>
    </row>
    <row r="107" spans="1:7" ht="12.75" customHeight="1">
      <c r="A107" s="683" t="s">
        <v>280</v>
      </c>
      <c r="B107" s="684"/>
      <c r="C107" s="684"/>
      <c r="D107" s="213">
        <f>D106+D101</f>
        <v>4782</v>
      </c>
      <c r="E107" s="213">
        <f>E106+E101</f>
        <v>4633</v>
      </c>
      <c r="F107" s="213">
        <f t="shared" si="6"/>
        <v>-149</v>
      </c>
      <c r="G107" s="214">
        <f t="shared" si="7"/>
        <v>-3.1158511083228774E-2</v>
      </c>
    </row>
    <row r="108" spans="1:7" ht="26.4">
      <c r="A108" s="677" t="s">
        <v>263</v>
      </c>
      <c r="B108" s="204" t="s">
        <v>5</v>
      </c>
      <c r="C108" s="205" t="s">
        <v>239</v>
      </c>
      <c r="D108" s="206">
        <v>864</v>
      </c>
      <c r="E108" s="206">
        <v>890</v>
      </c>
      <c r="F108" s="206">
        <f t="shared" si="6"/>
        <v>26</v>
      </c>
      <c r="G108" s="207">
        <f t="shared" si="7"/>
        <v>3.0092592592592591E-2</v>
      </c>
    </row>
    <row r="109" spans="1:7">
      <c r="A109" s="678"/>
      <c r="B109" s="680" t="s">
        <v>1</v>
      </c>
      <c r="C109" s="208" t="s">
        <v>0</v>
      </c>
      <c r="D109" s="209">
        <v>214</v>
      </c>
      <c r="E109" s="209">
        <v>193</v>
      </c>
      <c r="F109" s="209">
        <f t="shared" si="6"/>
        <v>-21</v>
      </c>
      <c r="G109" s="210">
        <f t="shared" si="7"/>
        <v>-9.8130841121495324E-2</v>
      </c>
    </row>
    <row r="110" spans="1:7">
      <c r="A110" s="678"/>
      <c r="B110" s="680"/>
      <c r="C110" s="208" t="s">
        <v>241</v>
      </c>
      <c r="D110" s="209">
        <v>69</v>
      </c>
      <c r="E110" s="209">
        <v>61</v>
      </c>
      <c r="F110" s="209">
        <f t="shared" si="6"/>
        <v>-8</v>
      </c>
      <c r="G110" s="210">
        <f t="shared" si="7"/>
        <v>-0.11594202898550725</v>
      </c>
    </row>
    <row r="111" spans="1:7" ht="12.75" customHeight="1">
      <c r="A111" s="678"/>
      <c r="B111" s="680"/>
      <c r="C111" s="208" t="s">
        <v>11</v>
      </c>
      <c r="D111" s="209">
        <v>46</v>
      </c>
      <c r="E111" s="209">
        <v>47</v>
      </c>
      <c r="F111" s="209">
        <f t="shared" si="6"/>
        <v>1</v>
      </c>
      <c r="G111" s="210">
        <f t="shared" si="7"/>
        <v>2.1739130434782608E-2</v>
      </c>
    </row>
    <row r="112" spans="1:7">
      <c r="A112" s="678"/>
      <c r="B112" s="680"/>
      <c r="C112" s="208" t="s">
        <v>107</v>
      </c>
      <c r="D112" s="209">
        <v>610</v>
      </c>
      <c r="E112" s="209">
        <v>579</v>
      </c>
      <c r="F112" s="209">
        <f t="shared" si="6"/>
        <v>-31</v>
      </c>
      <c r="G112" s="210">
        <f t="shared" si="7"/>
        <v>-5.0819672131147541E-2</v>
      </c>
    </row>
    <row r="113" spans="1:7" ht="12.75" customHeight="1">
      <c r="A113" s="679"/>
      <c r="B113" s="681" t="s">
        <v>88</v>
      </c>
      <c r="C113" s="682"/>
      <c r="D113" s="211">
        <f>SUM(D109:D112)</f>
        <v>939</v>
      </c>
      <c r="E113" s="211">
        <f>SUM(E109:E112)</f>
        <v>880</v>
      </c>
      <c r="F113" s="211">
        <f t="shared" si="6"/>
        <v>-59</v>
      </c>
      <c r="G113" s="212">
        <f t="shared" si="7"/>
        <v>-6.2832800851970183E-2</v>
      </c>
    </row>
    <row r="114" spans="1:7">
      <c r="A114" s="685" t="s">
        <v>281</v>
      </c>
      <c r="B114" s="686"/>
      <c r="C114" s="686"/>
      <c r="D114" s="215">
        <f>D113+D108</f>
        <v>1803</v>
      </c>
      <c r="E114" s="215">
        <f>E113+E108</f>
        <v>1770</v>
      </c>
      <c r="F114" s="215">
        <f t="shared" si="6"/>
        <v>-33</v>
      </c>
      <c r="G114" s="216">
        <f t="shared" si="7"/>
        <v>-1.8302828618968387E-2</v>
      </c>
    </row>
    <row r="115" spans="1:7" ht="26.4">
      <c r="A115" s="677" t="s">
        <v>264</v>
      </c>
      <c r="B115" s="221" t="s">
        <v>5</v>
      </c>
      <c r="C115" s="222" t="s">
        <v>239</v>
      </c>
      <c r="D115" s="223">
        <v>301</v>
      </c>
      <c r="E115" s="223">
        <v>266</v>
      </c>
      <c r="F115" s="223">
        <f t="shared" si="6"/>
        <v>-35</v>
      </c>
      <c r="G115" s="224">
        <f t="shared" si="7"/>
        <v>-0.11627906976744186</v>
      </c>
    </row>
    <row r="116" spans="1:7">
      <c r="A116" s="687"/>
      <c r="B116" s="225" t="s">
        <v>1</v>
      </c>
      <c r="C116" s="226" t="s">
        <v>11</v>
      </c>
      <c r="D116" s="227">
        <v>9</v>
      </c>
      <c r="E116" s="227">
        <v>7</v>
      </c>
      <c r="F116" s="227">
        <f t="shared" si="6"/>
        <v>-2</v>
      </c>
      <c r="G116" s="228">
        <f t="shared" si="7"/>
        <v>-0.22222222222222221</v>
      </c>
    </row>
    <row r="117" spans="1:7" ht="12.75" customHeight="1">
      <c r="A117" s="685" t="s">
        <v>282</v>
      </c>
      <c r="B117" s="686"/>
      <c r="C117" s="686"/>
      <c r="D117" s="215">
        <v>310</v>
      </c>
      <c r="E117" s="215">
        <f>E116+E115</f>
        <v>273</v>
      </c>
      <c r="F117" s="215">
        <f t="shared" si="6"/>
        <v>-37</v>
      </c>
      <c r="G117" s="216">
        <f t="shared" si="7"/>
        <v>-0.11935483870967742</v>
      </c>
    </row>
    <row r="118" spans="1:7" ht="26.4">
      <c r="A118" s="145" t="s">
        <v>265</v>
      </c>
      <c r="B118" s="217" t="s">
        <v>5</v>
      </c>
      <c r="C118" s="218" t="s">
        <v>239</v>
      </c>
      <c r="D118" s="219">
        <v>47</v>
      </c>
      <c r="E118" s="219">
        <v>44</v>
      </c>
      <c r="F118" s="219">
        <f t="shared" si="6"/>
        <v>-3</v>
      </c>
      <c r="G118" s="229">
        <f t="shared" si="7"/>
        <v>-6.3829787234042548E-2</v>
      </c>
    </row>
    <row r="119" spans="1:7" ht="12.75" customHeight="1">
      <c r="A119" s="685" t="s">
        <v>283</v>
      </c>
      <c r="B119" s="686"/>
      <c r="C119" s="686"/>
      <c r="D119" s="215">
        <v>47</v>
      </c>
      <c r="E119" s="215">
        <f>E118</f>
        <v>44</v>
      </c>
      <c r="F119" s="215">
        <f t="shared" si="6"/>
        <v>-3</v>
      </c>
      <c r="G119" s="216">
        <f t="shared" si="7"/>
        <v>-6.3829787234042548E-2</v>
      </c>
    </row>
    <row r="120" spans="1:7" ht="26.4">
      <c r="A120" s="145" t="s">
        <v>266</v>
      </c>
      <c r="B120" s="217" t="s">
        <v>5</v>
      </c>
      <c r="C120" s="218" t="s">
        <v>239</v>
      </c>
      <c r="D120" s="219">
        <v>40</v>
      </c>
      <c r="E120" s="219">
        <v>27</v>
      </c>
      <c r="F120" s="219">
        <f t="shared" si="6"/>
        <v>-13</v>
      </c>
      <c r="G120" s="229">
        <f t="shared" si="7"/>
        <v>-0.32500000000000001</v>
      </c>
    </row>
    <row r="121" spans="1:7" ht="12.75" customHeight="1">
      <c r="A121" s="685" t="s">
        <v>284</v>
      </c>
      <c r="B121" s="686"/>
      <c r="C121" s="686"/>
      <c r="D121" s="215">
        <v>40</v>
      </c>
      <c r="E121" s="215">
        <f>E120</f>
        <v>27</v>
      </c>
      <c r="F121" s="215">
        <f t="shared" si="6"/>
        <v>-13</v>
      </c>
      <c r="G121" s="216">
        <f t="shared" si="7"/>
        <v>-0.32500000000000001</v>
      </c>
    </row>
    <row r="122" spans="1:7" ht="26.4">
      <c r="A122" s="677" t="s">
        <v>267</v>
      </c>
      <c r="B122" s="204" t="s">
        <v>5</v>
      </c>
      <c r="C122" s="205" t="s">
        <v>239</v>
      </c>
      <c r="D122" s="206">
        <v>2353</v>
      </c>
      <c r="E122" s="206">
        <v>2359</v>
      </c>
      <c r="F122" s="206">
        <f t="shared" si="6"/>
        <v>6</v>
      </c>
      <c r="G122" s="207">
        <f t="shared" si="7"/>
        <v>2.5499362515937103E-3</v>
      </c>
    </row>
    <row r="123" spans="1:7" ht="12.75" customHeight="1">
      <c r="A123" s="678"/>
      <c r="B123" s="680" t="s">
        <v>1</v>
      </c>
      <c r="C123" s="208" t="s">
        <v>0</v>
      </c>
      <c r="D123" s="209">
        <v>266</v>
      </c>
      <c r="E123" s="209">
        <v>347</v>
      </c>
      <c r="F123" s="209">
        <f t="shared" si="6"/>
        <v>81</v>
      </c>
      <c r="G123" s="210">
        <f t="shared" si="7"/>
        <v>0.30451127819548873</v>
      </c>
    </row>
    <row r="124" spans="1:7">
      <c r="A124" s="678"/>
      <c r="B124" s="680"/>
      <c r="C124" s="208" t="s">
        <v>11</v>
      </c>
      <c r="D124" s="209">
        <v>999</v>
      </c>
      <c r="E124" s="209">
        <v>956</v>
      </c>
      <c r="F124" s="209">
        <f t="shared" si="6"/>
        <v>-43</v>
      </c>
      <c r="G124" s="210">
        <f t="shared" si="7"/>
        <v>-4.3043043043043044E-2</v>
      </c>
    </row>
    <row r="125" spans="1:7" ht="12.75" customHeight="1">
      <c r="A125" s="678"/>
      <c r="B125" s="680"/>
      <c r="C125" s="208" t="s">
        <v>107</v>
      </c>
      <c r="D125" s="209">
        <v>186</v>
      </c>
      <c r="E125" s="209">
        <v>175</v>
      </c>
      <c r="F125" s="209">
        <f t="shared" si="6"/>
        <v>-11</v>
      </c>
      <c r="G125" s="210">
        <f t="shared" si="7"/>
        <v>-5.9139784946236562E-2</v>
      </c>
    </row>
    <row r="126" spans="1:7" ht="12.75" customHeight="1">
      <c r="A126" s="679"/>
      <c r="B126" s="681" t="s">
        <v>88</v>
      </c>
      <c r="C126" s="682"/>
      <c r="D126" s="211">
        <f>SUM(D123:D125)</f>
        <v>1451</v>
      </c>
      <c r="E126" s="211">
        <f>SUM(E123:E125)</f>
        <v>1478</v>
      </c>
      <c r="F126" s="211">
        <f t="shared" si="6"/>
        <v>27</v>
      </c>
      <c r="G126" s="212">
        <f t="shared" si="7"/>
        <v>1.8607856650585803E-2</v>
      </c>
    </row>
    <row r="127" spans="1:7">
      <c r="A127" s="685" t="s">
        <v>285</v>
      </c>
      <c r="B127" s="686"/>
      <c r="C127" s="686"/>
      <c r="D127" s="215">
        <f>D122+D126</f>
        <v>3804</v>
      </c>
      <c r="E127" s="215">
        <f>E122+E126</f>
        <v>3837</v>
      </c>
      <c r="F127" s="215">
        <f t="shared" ref="F127:F158" si="8">E127-D127</f>
        <v>33</v>
      </c>
      <c r="G127" s="216">
        <f t="shared" ref="G127:G158" si="9">F127/D127</f>
        <v>8.6750788643533121E-3</v>
      </c>
    </row>
    <row r="128" spans="1:7" ht="26.4">
      <c r="A128" s="677" t="s">
        <v>268</v>
      </c>
      <c r="B128" s="204" t="s">
        <v>5</v>
      </c>
      <c r="C128" s="205" t="s">
        <v>239</v>
      </c>
      <c r="D128" s="206">
        <v>3744</v>
      </c>
      <c r="E128" s="206">
        <v>3827</v>
      </c>
      <c r="F128" s="206">
        <f t="shared" si="8"/>
        <v>83</v>
      </c>
      <c r="G128" s="207">
        <f t="shared" si="9"/>
        <v>2.216880341880342E-2</v>
      </c>
    </row>
    <row r="129" spans="1:7" ht="12.75" customHeight="1">
      <c r="A129" s="678"/>
      <c r="B129" s="680" t="s">
        <v>1</v>
      </c>
      <c r="C129" s="208" t="s">
        <v>0</v>
      </c>
      <c r="D129" s="209">
        <v>53</v>
      </c>
      <c r="E129" s="209">
        <v>61</v>
      </c>
      <c r="F129" s="209">
        <f t="shared" si="8"/>
        <v>8</v>
      </c>
      <c r="G129" s="210">
        <f t="shared" si="9"/>
        <v>0.15094339622641509</v>
      </c>
    </row>
    <row r="130" spans="1:7" ht="12.75" customHeight="1">
      <c r="A130" s="678"/>
      <c r="B130" s="680"/>
      <c r="C130" s="208" t="s">
        <v>157</v>
      </c>
      <c r="D130" s="209"/>
      <c r="E130" s="209">
        <v>119</v>
      </c>
      <c r="F130" s="209"/>
      <c r="G130" s="210"/>
    </row>
    <row r="131" spans="1:7">
      <c r="A131" s="678"/>
      <c r="B131" s="680"/>
      <c r="C131" s="208" t="s">
        <v>241</v>
      </c>
      <c r="D131" s="209">
        <v>5</v>
      </c>
      <c r="E131" s="209">
        <v>23</v>
      </c>
      <c r="F131" s="209">
        <f t="shared" si="8"/>
        <v>18</v>
      </c>
      <c r="G131" s="210">
        <f t="shared" si="9"/>
        <v>3.6</v>
      </c>
    </row>
    <row r="132" spans="1:7" ht="12.75" customHeight="1">
      <c r="A132" s="678"/>
      <c r="B132" s="680"/>
      <c r="C132" s="208" t="s">
        <v>11</v>
      </c>
      <c r="D132" s="209">
        <v>1180</v>
      </c>
      <c r="E132" s="209">
        <v>983</v>
      </c>
      <c r="F132" s="209">
        <f t="shared" si="8"/>
        <v>-197</v>
      </c>
      <c r="G132" s="210">
        <f t="shared" si="9"/>
        <v>-0.16694915254237289</v>
      </c>
    </row>
    <row r="133" spans="1:7" ht="12.75" customHeight="1">
      <c r="A133" s="678"/>
      <c r="B133" s="680"/>
      <c r="C133" s="208" t="s">
        <v>107</v>
      </c>
      <c r="D133" s="209">
        <v>47</v>
      </c>
      <c r="E133" s="209">
        <v>38</v>
      </c>
      <c r="F133" s="209">
        <f t="shared" si="8"/>
        <v>-9</v>
      </c>
      <c r="G133" s="210">
        <f t="shared" si="9"/>
        <v>-0.19148936170212766</v>
      </c>
    </row>
    <row r="134" spans="1:7" ht="12.75" customHeight="1">
      <c r="A134" s="679"/>
      <c r="B134" s="681" t="s">
        <v>88</v>
      </c>
      <c r="C134" s="682"/>
      <c r="D134" s="211">
        <f>SUM(D129:D133)</f>
        <v>1285</v>
      </c>
      <c r="E134" s="211">
        <f>SUM(E129:E133)</f>
        <v>1224</v>
      </c>
      <c r="F134" s="211">
        <f t="shared" si="8"/>
        <v>-61</v>
      </c>
      <c r="G134" s="212">
        <f t="shared" si="9"/>
        <v>-4.7470817120622566E-2</v>
      </c>
    </row>
    <row r="135" spans="1:7" ht="12.75" customHeight="1">
      <c r="A135" s="685" t="s">
        <v>286</v>
      </c>
      <c r="B135" s="686"/>
      <c r="C135" s="686"/>
      <c r="D135" s="215">
        <f>D128+D134</f>
        <v>5029</v>
      </c>
      <c r="E135" s="215">
        <f>E128+E134</f>
        <v>5051</v>
      </c>
      <c r="F135" s="215">
        <f t="shared" si="8"/>
        <v>22</v>
      </c>
      <c r="G135" s="216">
        <f t="shared" si="9"/>
        <v>4.374627162457745E-3</v>
      </c>
    </row>
    <row r="136" spans="1:7" ht="26.4">
      <c r="A136" s="677" t="s">
        <v>269</v>
      </c>
      <c r="B136" s="204" t="s">
        <v>5</v>
      </c>
      <c r="C136" s="205" t="s">
        <v>239</v>
      </c>
      <c r="D136" s="206">
        <v>2601</v>
      </c>
      <c r="E136" s="206">
        <v>2547</v>
      </c>
      <c r="F136" s="206">
        <f t="shared" si="8"/>
        <v>-54</v>
      </c>
      <c r="G136" s="207">
        <f t="shared" si="9"/>
        <v>-2.0761245674740483E-2</v>
      </c>
    </row>
    <row r="137" spans="1:7">
      <c r="A137" s="678"/>
      <c r="B137" s="680" t="s">
        <v>1</v>
      </c>
      <c r="C137" s="208" t="s">
        <v>0</v>
      </c>
      <c r="D137" s="209">
        <v>186</v>
      </c>
      <c r="E137" s="209">
        <v>180</v>
      </c>
      <c r="F137" s="209">
        <f t="shared" si="8"/>
        <v>-6</v>
      </c>
      <c r="G137" s="210">
        <f t="shared" si="9"/>
        <v>-3.2258064516129031E-2</v>
      </c>
    </row>
    <row r="138" spans="1:7">
      <c r="A138" s="678"/>
      <c r="B138" s="680"/>
      <c r="C138" s="208" t="s">
        <v>241</v>
      </c>
      <c r="D138" s="209"/>
      <c r="E138" s="209"/>
      <c r="F138" s="209">
        <f t="shared" si="8"/>
        <v>0</v>
      </c>
      <c r="G138" s="210" t="e">
        <f t="shared" si="9"/>
        <v>#DIV/0!</v>
      </c>
    </row>
    <row r="139" spans="1:7">
      <c r="A139" s="678"/>
      <c r="B139" s="680"/>
      <c r="C139" s="208" t="s">
        <v>11</v>
      </c>
      <c r="D139" s="209">
        <v>326</v>
      </c>
      <c r="E139" s="209">
        <v>250</v>
      </c>
      <c r="F139" s="209">
        <f t="shared" si="8"/>
        <v>-76</v>
      </c>
      <c r="G139" s="210">
        <f t="shared" si="9"/>
        <v>-0.23312883435582821</v>
      </c>
    </row>
    <row r="140" spans="1:7" ht="12.75" customHeight="1">
      <c r="A140" s="678"/>
      <c r="B140" s="680"/>
      <c r="C140" s="208" t="s">
        <v>107</v>
      </c>
      <c r="D140" s="209">
        <v>66</v>
      </c>
      <c r="E140" s="209">
        <v>66</v>
      </c>
      <c r="F140" s="209">
        <f t="shared" si="8"/>
        <v>0</v>
      </c>
      <c r="G140" s="210">
        <f t="shared" si="9"/>
        <v>0</v>
      </c>
    </row>
    <row r="141" spans="1:7" ht="12.75" customHeight="1">
      <c r="A141" s="687"/>
      <c r="B141" s="681" t="s">
        <v>88</v>
      </c>
      <c r="C141" s="682"/>
      <c r="D141" s="211">
        <f>SUM(D137:D140)</f>
        <v>578</v>
      </c>
      <c r="E141" s="211">
        <f>SUM(E137:E140)</f>
        <v>496</v>
      </c>
      <c r="F141" s="211">
        <f t="shared" si="8"/>
        <v>-82</v>
      </c>
      <c r="G141" s="212">
        <f t="shared" si="9"/>
        <v>-0.14186851211072665</v>
      </c>
    </row>
    <row r="142" spans="1:7" ht="12.75" customHeight="1">
      <c r="A142" s="685" t="s">
        <v>287</v>
      </c>
      <c r="B142" s="686"/>
      <c r="C142" s="686"/>
      <c r="D142" s="215">
        <f>D141+D136</f>
        <v>3179</v>
      </c>
      <c r="E142" s="215">
        <f>E141+E136</f>
        <v>3043</v>
      </c>
      <c r="F142" s="215">
        <f t="shared" si="8"/>
        <v>-136</v>
      </c>
      <c r="G142" s="216">
        <f t="shared" si="9"/>
        <v>-4.2780748663101602E-2</v>
      </c>
    </row>
    <row r="143" spans="1:7" ht="26.4">
      <c r="A143" s="677" t="s">
        <v>270</v>
      </c>
      <c r="B143" s="204" t="s">
        <v>5</v>
      </c>
      <c r="C143" s="205" t="s">
        <v>239</v>
      </c>
      <c r="D143" s="206">
        <v>1827</v>
      </c>
      <c r="E143" s="206">
        <v>1817</v>
      </c>
      <c r="F143" s="206">
        <f t="shared" si="8"/>
        <v>-10</v>
      </c>
      <c r="G143" s="207">
        <f t="shared" si="9"/>
        <v>-5.4734537493158182E-3</v>
      </c>
    </row>
    <row r="144" spans="1:7">
      <c r="A144" s="678"/>
      <c r="B144" s="680" t="s">
        <v>1</v>
      </c>
      <c r="C144" s="208" t="s">
        <v>0</v>
      </c>
      <c r="D144" s="209">
        <v>1416</v>
      </c>
      <c r="E144" s="209">
        <v>1388</v>
      </c>
      <c r="F144" s="209">
        <f t="shared" si="8"/>
        <v>-28</v>
      </c>
      <c r="G144" s="210">
        <f t="shared" si="9"/>
        <v>-1.977401129943503E-2</v>
      </c>
    </row>
    <row r="145" spans="1:8">
      <c r="A145" s="678"/>
      <c r="B145" s="680"/>
      <c r="C145" s="208" t="s">
        <v>241</v>
      </c>
      <c r="D145" s="209">
        <v>62</v>
      </c>
      <c r="E145" s="209">
        <v>206</v>
      </c>
      <c r="F145" s="209">
        <f t="shared" si="8"/>
        <v>144</v>
      </c>
      <c r="G145" s="210">
        <f t="shared" si="9"/>
        <v>2.3225806451612905</v>
      </c>
    </row>
    <row r="146" spans="1:8" ht="12.75" customHeight="1">
      <c r="A146" s="678"/>
      <c r="B146" s="680"/>
      <c r="C146" s="208" t="s">
        <v>11</v>
      </c>
      <c r="D146" s="209">
        <v>1827</v>
      </c>
      <c r="E146" s="209">
        <v>1757</v>
      </c>
      <c r="F146" s="209">
        <f t="shared" si="8"/>
        <v>-70</v>
      </c>
      <c r="G146" s="210">
        <f t="shared" si="9"/>
        <v>-3.8314176245210725E-2</v>
      </c>
    </row>
    <row r="147" spans="1:8">
      <c r="A147" s="679"/>
      <c r="B147" s="681" t="s">
        <v>88</v>
      </c>
      <c r="C147" s="682"/>
      <c r="D147" s="211">
        <f>SUM(D144:D146)</f>
        <v>3305</v>
      </c>
      <c r="E147" s="211">
        <f>SUM(E144:E146)</f>
        <v>3351</v>
      </c>
      <c r="F147" s="211">
        <f t="shared" si="8"/>
        <v>46</v>
      </c>
      <c r="G147" s="212">
        <f t="shared" si="9"/>
        <v>1.3918305597579426E-2</v>
      </c>
    </row>
    <row r="148" spans="1:8" ht="12.75" customHeight="1">
      <c r="A148" s="685" t="s">
        <v>288</v>
      </c>
      <c r="B148" s="686"/>
      <c r="C148" s="686"/>
      <c r="D148" s="215">
        <f>D147+D143</f>
        <v>5132</v>
      </c>
      <c r="E148" s="215">
        <f>E147+E143</f>
        <v>5168</v>
      </c>
      <c r="F148" s="215">
        <f t="shared" si="8"/>
        <v>36</v>
      </c>
      <c r="G148" s="216">
        <f t="shared" si="9"/>
        <v>7.014809041309431E-3</v>
      </c>
    </row>
    <row r="149" spans="1:8" ht="26.4">
      <c r="A149" s="145" t="s">
        <v>475</v>
      </c>
      <c r="B149" s="217" t="s">
        <v>5</v>
      </c>
      <c r="C149" s="218" t="s">
        <v>239</v>
      </c>
      <c r="D149" s="219"/>
      <c r="E149" s="219">
        <v>27</v>
      </c>
      <c r="F149" s="219">
        <f t="shared" si="8"/>
        <v>27</v>
      </c>
      <c r="G149" s="229" t="e">
        <f t="shared" si="9"/>
        <v>#DIV/0!</v>
      </c>
    </row>
    <row r="150" spans="1:8" ht="12.75" customHeight="1">
      <c r="A150" s="685" t="s">
        <v>478</v>
      </c>
      <c r="B150" s="686"/>
      <c r="C150" s="686"/>
      <c r="D150" s="215"/>
      <c r="E150" s="215">
        <v>27</v>
      </c>
      <c r="F150" s="215">
        <f t="shared" ref="F150" si="10">E150-D150</f>
        <v>27</v>
      </c>
      <c r="G150" s="216" t="e">
        <f t="shared" si="9"/>
        <v>#DIV/0!</v>
      </c>
    </row>
    <row r="151" spans="1:8" ht="25.5" customHeight="1">
      <c r="A151" s="677" t="s">
        <v>271</v>
      </c>
      <c r="B151" s="204" t="s">
        <v>5</v>
      </c>
      <c r="C151" s="205" t="s">
        <v>239</v>
      </c>
      <c r="D151" s="206">
        <v>1830</v>
      </c>
      <c r="E151" s="206">
        <v>1963</v>
      </c>
      <c r="F151" s="206">
        <f t="shared" si="8"/>
        <v>133</v>
      </c>
      <c r="G151" s="207">
        <f t="shared" si="9"/>
        <v>7.2677595628415304E-2</v>
      </c>
    </row>
    <row r="152" spans="1:8">
      <c r="A152" s="678"/>
      <c r="B152" s="680" t="s">
        <v>1</v>
      </c>
      <c r="C152" s="208" t="s">
        <v>0</v>
      </c>
      <c r="D152" s="209">
        <v>162</v>
      </c>
      <c r="E152" s="209">
        <v>147</v>
      </c>
      <c r="F152" s="209">
        <f t="shared" si="8"/>
        <v>-15</v>
      </c>
      <c r="G152" s="210">
        <f t="shared" si="9"/>
        <v>-9.2592592592592587E-2</v>
      </c>
    </row>
    <row r="153" spans="1:8" ht="12.75" customHeight="1">
      <c r="A153" s="678"/>
      <c r="B153" s="680"/>
      <c r="C153" s="208" t="s">
        <v>241</v>
      </c>
      <c r="D153" s="209">
        <v>45</v>
      </c>
      <c r="E153" s="209">
        <v>68</v>
      </c>
      <c r="F153" s="209">
        <f t="shared" si="8"/>
        <v>23</v>
      </c>
      <c r="G153" s="210">
        <f t="shared" si="9"/>
        <v>0.51111111111111107</v>
      </c>
    </row>
    <row r="154" spans="1:8">
      <c r="A154" s="678"/>
      <c r="B154" s="680"/>
      <c r="C154" s="208" t="s">
        <v>11</v>
      </c>
      <c r="D154" s="209">
        <v>212</v>
      </c>
      <c r="E154" s="209">
        <v>214</v>
      </c>
      <c r="F154" s="209">
        <f t="shared" si="8"/>
        <v>2</v>
      </c>
      <c r="G154" s="210">
        <f t="shared" si="9"/>
        <v>9.433962264150943E-3</v>
      </c>
    </row>
    <row r="155" spans="1:8">
      <c r="A155" s="678"/>
      <c r="B155" s="680"/>
      <c r="C155" s="208" t="s">
        <v>107</v>
      </c>
      <c r="D155" s="209">
        <v>229</v>
      </c>
      <c r="E155" s="209">
        <v>202</v>
      </c>
      <c r="F155" s="209">
        <f t="shared" si="8"/>
        <v>-27</v>
      </c>
      <c r="G155" s="210">
        <f t="shared" si="9"/>
        <v>-0.11790393013100436</v>
      </c>
    </row>
    <row r="156" spans="1:8">
      <c r="A156" s="679"/>
      <c r="B156" s="681" t="s">
        <v>88</v>
      </c>
      <c r="C156" s="682"/>
      <c r="D156" s="211">
        <f>SUM(D152:D155)</f>
        <v>648</v>
      </c>
      <c r="E156" s="211">
        <f>SUM(E152:E155)</f>
        <v>631</v>
      </c>
      <c r="F156" s="211">
        <f t="shared" si="8"/>
        <v>-17</v>
      </c>
      <c r="G156" s="212">
        <f t="shared" si="9"/>
        <v>-2.6234567901234566E-2</v>
      </c>
    </row>
    <row r="157" spans="1:8" ht="12.75" customHeight="1">
      <c r="A157" s="685" t="s">
        <v>289</v>
      </c>
      <c r="B157" s="686"/>
      <c r="C157" s="686"/>
      <c r="D157" s="215">
        <f>D151+D156</f>
        <v>2478</v>
      </c>
      <c r="E157" s="215">
        <f>E151+E156</f>
        <v>2594</v>
      </c>
      <c r="F157" s="215">
        <f t="shared" si="8"/>
        <v>116</v>
      </c>
      <c r="G157" s="216">
        <f t="shared" si="9"/>
        <v>4.6811945117029866E-2</v>
      </c>
    </row>
    <row r="158" spans="1:8" ht="12.75" customHeight="1">
      <c r="A158" s="688" t="s">
        <v>87</v>
      </c>
      <c r="B158" s="689"/>
      <c r="C158" s="230"/>
      <c r="D158" s="231">
        <v>45643</v>
      </c>
      <c r="E158" s="231">
        <f>E157+E150+E148+E142+E135+E127+E121+E119+E117+E114+E107+E100+E97+E91+E89+E81+E75+E69</f>
        <v>45471</v>
      </c>
      <c r="F158" s="232">
        <f t="shared" si="8"/>
        <v>-172</v>
      </c>
      <c r="G158" s="233">
        <f t="shared" si="9"/>
        <v>-3.7683763118112308E-3</v>
      </c>
    </row>
    <row r="159" spans="1:8">
      <c r="A159"/>
      <c r="B159"/>
      <c r="C159"/>
      <c r="D159"/>
      <c r="E159"/>
      <c r="F159"/>
      <c r="G159"/>
      <c r="H159"/>
    </row>
    <row r="160" spans="1:8" ht="12.75" customHeight="1">
      <c r="A160"/>
      <c r="B160"/>
      <c r="C160"/>
      <c r="D160"/>
      <c r="E160"/>
      <c r="F160"/>
      <c r="G160"/>
      <c r="H160"/>
    </row>
  </sheetData>
  <mergeCells count="87">
    <mergeCell ref="A157:C157"/>
    <mergeCell ref="A158:B158"/>
    <mergeCell ref="A142:C142"/>
    <mergeCell ref="A143:A147"/>
    <mergeCell ref="B144:B146"/>
    <mergeCell ref="B147:C147"/>
    <mergeCell ref="A148:C148"/>
    <mergeCell ref="A151:A156"/>
    <mergeCell ref="B152:B155"/>
    <mergeCell ref="B156:C156"/>
    <mergeCell ref="A150:C150"/>
    <mergeCell ref="A128:A134"/>
    <mergeCell ref="B129:B133"/>
    <mergeCell ref="B134:C134"/>
    <mergeCell ref="A135:C135"/>
    <mergeCell ref="A136:A141"/>
    <mergeCell ref="B137:B140"/>
    <mergeCell ref="B141:C141"/>
    <mergeCell ref="A127:C127"/>
    <mergeCell ref="A108:A113"/>
    <mergeCell ref="B109:B112"/>
    <mergeCell ref="B113:C113"/>
    <mergeCell ref="A114:C114"/>
    <mergeCell ref="A115:A116"/>
    <mergeCell ref="A117:C117"/>
    <mergeCell ref="A119:C119"/>
    <mergeCell ref="A121:C121"/>
    <mergeCell ref="A122:A126"/>
    <mergeCell ref="B123:B125"/>
    <mergeCell ref="B126:C126"/>
    <mergeCell ref="A107:C107"/>
    <mergeCell ref="A89:C89"/>
    <mergeCell ref="A91:C91"/>
    <mergeCell ref="A92:A96"/>
    <mergeCell ref="B93:B95"/>
    <mergeCell ref="B96:C96"/>
    <mergeCell ref="A97:C97"/>
    <mergeCell ref="A98:A99"/>
    <mergeCell ref="A100:C100"/>
    <mergeCell ref="A101:A106"/>
    <mergeCell ref="B102:B105"/>
    <mergeCell ref="B106:C106"/>
    <mergeCell ref="A82:A88"/>
    <mergeCell ref="B83:B87"/>
    <mergeCell ref="B88:C88"/>
    <mergeCell ref="A56:B56"/>
    <mergeCell ref="A63:A68"/>
    <mergeCell ref="B64:B67"/>
    <mergeCell ref="B68:C68"/>
    <mergeCell ref="A69:C69"/>
    <mergeCell ref="A70:A74"/>
    <mergeCell ref="B71:B73"/>
    <mergeCell ref="B74:C74"/>
    <mergeCell ref="A75:C75"/>
    <mergeCell ref="A76:A80"/>
    <mergeCell ref="B77:B79"/>
    <mergeCell ref="B80:C80"/>
    <mergeCell ref="A81:C81"/>
    <mergeCell ref="A55:B55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13:A14"/>
    <mergeCell ref="E11:F11"/>
    <mergeCell ref="E20:F20"/>
    <mergeCell ref="E36:F36"/>
    <mergeCell ref="F61:G61"/>
    <mergeCell ref="A29:B29"/>
    <mergeCell ref="A30:B30"/>
    <mergeCell ref="A15:B15"/>
    <mergeCell ref="A23:B23"/>
    <mergeCell ref="A24:A28"/>
    <mergeCell ref="A42:B42"/>
    <mergeCell ref="A37:B37"/>
    <mergeCell ref="A38:B38"/>
    <mergeCell ref="A39:B39"/>
    <mergeCell ref="A40:B40"/>
    <mergeCell ref="A41:B41"/>
  </mergeCells>
  <pageMargins left="0.7" right="0.7" top="0.75" bottom="0.75" header="0.3" footer="0.3"/>
  <ignoredErrors>
    <ignoredError sqref="C12:D12 C37:D37" numberStoredAsText="1"/>
    <ignoredError sqref="E68 E74 E80 E88 E96 E106 E113 E126 E134 E141 E147 E15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6126-3B8E-4F4B-8C06-355449456780}">
  <sheetPr>
    <tabColor theme="3" tint="0.59999389629810485"/>
  </sheetPr>
  <dimension ref="A2:L179"/>
  <sheetViews>
    <sheetView workbookViewId="0"/>
  </sheetViews>
  <sheetFormatPr baseColWidth="10" defaultRowHeight="13.2"/>
  <sheetData>
    <row r="2" spans="1:12" ht="15.6">
      <c r="A2" s="57" t="s">
        <v>568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>
      <c r="A3" s="25"/>
    </row>
    <row r="4" spans="1:12" s="25" customFormat="1">
      <c r="A4" s="113" t="s">
        <v>603</v>
      </c>
    </row>
    <row r="5" spans="1:12" s="25" customFormat="1">
      <c r="A5" s="113" t="s">
        <v>605</v>
      </c>
    </row>
    <row r="6" spans="1:12" s="25" customFormat="1">
      <c r="A6" s="113" t="s">
        <v>604</v>
      </c>
    </row>
    <row r="9" spans="1:12" ht="13.8">
      <c r="A9" s="114" t="s">
        <v>606</v>
      </c>
      <c r="B9" s="25"/>
      <c r="C9" s="25"/>
      <c r="D9" s="25"/>
      <c r="E9" s="25"/>
      <c r="F9" s="25"/>
      <c r="G9" s="25"/>
      <c r="H9" s="25"/>
      <c r="I9" s="25"/>
    </row>
    <row r="10" spans="1:12" ht="13.8">
      <c r="A10" s="114"/>
      <c r="B10" s="25"/>
      <c r="C10" s="25"/>
      <c r="D10" s="25"/>
      <c r="E10" s="25"/>
      <c r="F10" s="25"/>
      <c r="G10" s="25"/>
      <c r="H10" s="25"/>
      <c r="I10" s="25"/>
    </row>
    <row r="11" spans="1:12" ht="13.8">
      <c r="A11" s="114" t="s">
        <v>564</v>
      </c>
      <c r="B11" s="25"/>
      <c r="C11" s="25"/>
      <c r="D11" s="25"/>
      <c r="E11" s="25"/>
      <c r="F11" s="25"/>
      <c r="G11" s="25"/>
      <c r="H11" s="25"/>
      <c r="I11" s="25"/>
    </row>
    <row r="12" spans="1:12">
      <c r="A12" s="25"/>
      <c r="B12" s="25"/>
      <c r="C12" s="25"/>
      <c r="D12" s="25"/>
      <c r="E12" s="623" t="s">
        <v>438</v>
      </c>
      <c r="F12" s="623"/>
      <c r="G12" s="25"/>
      <c r="H12" s="25"/>
      <c r="I12" s="25"/>
    </row>
    <row r="13" spans="1:12">
      <c r="A13" s="565" t="s">
        <v>242</v>
      </c>
      <c r="B13" s="567"/>
      <c r="C13" s="236" t="s">
        <v>500</v>
      </c>
      <c r="D13" s="193" t="s">
        <v>571</v>
      </c>
      <c r="E13" s="440" t="s">
        <v>461</v>
      </c>
      <c r="F13" s="356" t="s">
        <v>89</v>
      </c>
      <c r="G13" s="25"/>
      <c r="H13" s="25"/>
      <c r="I13" s="25"/>
    </row>
    <row r="14" spans="1:12">
      <c r="A14" s="676" t="s">
        <v>243</v>
      </c>
      <c r="B14" s="676"/>
      <c r="C14" s="95">
        <v>11064</v>
      </c>
      <c r="D14" s="95">
        <v>11351</v>
      </c>
      <c r="E14" s="95">
        <f t="shared" ref="E14:E20" si="0">D14-C14</f>
        <v>287</v>
      </c>
      <c r="F14" s="196">
        <f t="shared" ref="F14:F20" si="1">E14/C14</f>
        <v>2.593998553868402E-2</v>
      </c>
      <c r="G14" s="25"/>
      <c r="H14" s="25"/>
      <c r="I14" s="25"/>
    </row>
    <row r="15" spans="1:12">
      <c r="A15" s="676" t="s">
        <v>244</v>
      </c>
      <c r="B15" s="676"/>
      <c r="C15" s="95">
        <v>1263</v>
      </c>
      <c r="D15" s="95">
        <v>757</v>
      </c>
      <c r="E15" s="95">
        <f t="shared" si="0"/>
        <v>-506</v>
      </c>
      <c r="F15" s="196">
        <f t="shared" si="1"/>
        <v>-0.40063341250989709</v>
      </c>
      <c r="G15" s="25"/>
      <c r="H15" s="25"/>
      <c r="I15" s="25"/>
    </row>
    <row r="16" spans="1:12">
      <c r="A16" s="676" t="s">
        <v>245</v>
      </c>
      <c r="B16" s="676"/>
      <c r="C16" s="95">
        <v>13810</v>
      </c>
      <c r="D16" s="95">
        <v>13339</v>
      </c>
      <c r="E16" s="95">
        <f t="shared" si="0"/>
        <v>-471</v>
      </c>
      <c r="F16" s="196">
        <f t="shared" si="1"/>
        <v>-3.4105720492396817E-2</v>
      </c>
      <c r="G16" s="25"/>
      <c r="H16" s="25"/>
      <c r="I16" s="25"/>
    </row>
    <row r="17" spans="1:9">
      <c r="A17" s="676" t="s">
        <v>246</v>
      </c>
      <c r="B17" s="676"/>
      <c r="C17" s="95">
        <v>3690</v>
      </c>
      <c r="D17" s="95">
        <v>4121</v>
      </c>
      <c r="E17" s="95">
        <f t="shared" si="0"/>
        <v>431</v>
      </c>
      <c r="F17" s="196">
        <f t="shared" si="1"/>
        <v>0.11680216802168021</v>
      </c>
      <c r="G17" s="25"/>
      <c r="H17" s="25"/>
      <c r="I17" s="25"/>
    </row>
    <row r="18" spans="1:9">
      <c r="A18" s="676" t="s">
        <v>247</v>
      </c>
      <c r="B18" s="676"/>
      <c r="C18" s="95">
        <v>13821</v>
      </c>
      <c r="D18" s="95">
        <v>13717</v>
      </c>
      <c r="E18" s="95">
        <f t="shared" si="0"/>
        <v>-104</v>
      </c>
      <c r="F18" s="196">
        <f t="shared" si="1"/>
        <v>-7.5247811301642426E-3</v>
      </c>
      <c r="G18" s="25"/>
      <c r="H18" s="25"/>
      <c r="I18" s="25"/>
    </row>
    <row r="19" spans="1:9">
      <c r="A19" s="676" t="s">
        <v>248</v>
      </c>
      <c r="B19" s="676"/>
      <c r="C19" s="95">
        <v>1995</v>
      </c>
      <c r="D19" s="95">
        <v>2186</v>
      </c>
      <c r="E19" s="95">
        <f t="shared" si="0"/>
        <v>191</v>
      </c>
      <c r="F19" s="196">
        <f t="shared" si="1"/>
        <v>9.5739348370927319E-2</v>
      </c>
      <c r="G19" s="25"/>
      <c r="H19" s="25"/>
      <c r="I19" s="25"/>
    </row>
    <row r="20" spans="1:9">
      <c r="A20" s="690" t="s">
        <v>87</v>
      </c>
      <c r="B20" s="691"/>
      <c r="C20" s="115">
        <v>45643</v>
      </c>
      <c r="D20" s="115">
        <f>SUM(D14:D19)</f>
        <v>45471</v>
      </c>
      <c r="E20" s="115">
        <f t="shared" si="0"/>
        <v>-172</v>
      </c>
      <c r="F20" s="200">
        <f t="shared" si="1"/>
        <v>-3.7683763118112308E-3</v>
      </c>
      <c r="G20" s="25"/>
      <c r="H20" s="103"/>
      <c r="I20" s="25"/>
    </row>
    <row r="23" spans="1:9" ht="13.8">
      <c r="A23" s="114" t="s">
        <v>5</v>
      </c>
    </row>
    <row r="24" spans="1:9">
      <c r="E24" s="623" t="s">
        <v>438</v>
      </c>
      <c r="F24" s="623"/>
    </row>
    <row r="25" spans="1:9">
      <c r="A25" s="565" t="s">
        <v>242</v>
      </c>
      <c r="B25" s="567"/>
      <c r="C25" s="236" t="s">
        <v>500</v>
      </c>
      <c r="D25" s="193" t="s">
        <v>571</v>
      </c>
      <c r="E25" s="440" t="s">
        <v>461</v>
      </c>
      <c r="F25" s="356" t="s">
        <v>89</v>
      </c>
    </row>
    <row r="26" spans="1:9">
      <c r="A26" s="676" t="s">
        <v>243</v>
      </c>
      <c r="B26" s="676"/>
      <c r="C26" s="95">
        <v>7533</v>
      </c>
      <c r="D26" s="95">
        <v>7726</v>
      </c>
      <c r="E26" s="95">
        <f t="shared" ref="E26:E32" si="2">D26-C26</f>
        <v>193</v>
      </c>
      <c r="F26" s="196">
        <f t="shared" ref="F26:F32" si="3">E26/C26</f>
        <v>2.5620602681534582E-2</v>
      </c>
    </row>
    <row r="27" spans="1:9">
      <c r="A27" s="676" t="s">
        <v>244</v>
      </c>
      <c r="B27" s="676"/>
      <c r="C27" s="95">
        <v>970</v>
      </c>
      <c r="D27" s="95">
        <v>570</v>
      </c>
      <c r="E27" s="95">
        <f t="shared" si="2"/>
        <v>-400</v>
      </c>
      <c r="F27" s="196">
        <f t="shared" si="3"/>
        <v>-0.41237113402061853</v>
      </c>
    </row>
    <row r="28" spans="1:9">
      <c r="A28" s="676" t="s">
        <v>245</v>
      </c>
      <c r="B28" s="676"/>
      <c r="C28" s="95">
        <v>7014</v>
      </c>
      <c r="D28" s="95">
        <v>6994</v>
      </c>
      <c r="E28" s="95">
        <f t="shared" si="2"/>
        <v>-20</v>
      </c>
      <c r="F28" s="196">
        <f t="shared" si="3"/>
        <v>-2.8514399771884802E-3</v>
      </c>
    </row>
    <row r="29" spans="1:9">
      <c r="A29" s="676" t="s">
        <v>246</v>
      </c>
      <c r="B29" s="676"/>
      <c r="C29" s="95">
        <v>2878</v>
      </c>
      <c r="D29" s="95">
        <v>3121</v>
      </c>
      <c r="E29" s="95">
        <f t="shared" si="2"/>
        <v>243</v>
      </c>
      <c r="F29" s="196">
        <f t="shared" si="3"/>
        <v>8.4433634468380814E-2</v>
      </c>
    </row>
    <row r="30" spans="1:9">
      <c r="A30" s="676" t="s">
        <v>247</v>
      </c>
      <c r="B30" s="676"/>
      <c r="C30" s="95">
        <v>8081</v>
      </c>
      <c r="D30" s="95">
        <v>8014</v>
      </c>
      <c r="E30" s="95">
        <f t="shared" si="2"/>
        <v>-67</v>
      </c>
      <c r="F30" s="196">
        <f t="shared" si="3"/>
        <v>-8.2910530874891718E-3</v>
      </c>
    </row>
    <row r="31" spans="1:9">
      <c r="A31" s="676" t="s">
        <v>248</v>
      </c>
      <c r="B31" s="676"/>
      <c r="C31" s="95">
        <v>1288</v>
      </c>
      <c r="D31" s="95">
        <v>1354</v>
      </c>
      <c r="E31" s="95">
        <f t="shared" si="2"/>
        <v>66</v>
      </c>
      <c r="F31" s="196">
        <f t="shared" si="3"/>
        <v>5.124223602484472E-2</v>
      </c>
    </row>
    <row r="32" spans="1:9">
      <c r="A32" s="690" t="s">
        <v>87</v>
      </c>
      <c r="B32" s="691"/>
      <c r="C32" s="115">
        <f>SUM(C26:C31)</f>
        <v>27764</v>
      </c>
      <c r="D32" s="115">
        <f>SUM(D26:D31)</f>
        <v>27779</v>
      </c>
      <c r="E32" s="115">
        <f t="shared" si="2"/>
        <v>15</v>
      </c>
      <c r="F32" s="200">
        <f t="shared" si="3"/>
        <v>5.4026797291456563E-4</v>
      </c>
    </row>
    <row r="35" spans="1:8" ht="13.8">
      <c r="A35" s="114" t="s">
        <v>173</v>
      </c>
    </row>
    <row r="36" spans="1:8">
      <c r="E36" s="623" t="s">
        <v>438</v>
      </c>
      <c r="F36" s="623"/>
    </row>
    <row r="37" spans="1:8">
      <c r="A37" s="565" t="s">
        <v>242</v>
      </c>
      <c r="B37" s="567"/>
      <c r="C37" s="236" t="s">
        <v>500</v>
      </c>
      <c r="D37" s="193" t="s">
        <v>571</v>
      </c>
      <c r="E37" s="440" t="s">
        <v>461</v>
      </c>
      <c r="F37" s="356" t="s">
        <v>89</v>
      </c>
    </row>
    <row r="38" spans="1:8">
      <c r="A38" s="676" t="s">
        <v>243</v>
      </c>
      <c r="B38" s="676"/>
      <c r="C38" s="95">
        <v>3531</v>
      </c>
      <c r="D38" s="95">
        <v>3625</v>
      </c>
      <c r="E38" s="95">
        <f t="shared" ref="E38:E44" si="4">D38-C38</f>
        <v>94</v>
      </c>
      <c r="F38" s="196">
        <f t="shared" ref="F38:F44" si="5">E38/C38</f>
        <v>2.6621353724157464E-2</v>
      </c>
    </row>
    <row r="39" spans="1:8">
      <c r="A39" s="676" t="s">
        <v>244</v>
      </c>
      <c r="B39" s="676"/>
      <c r="C39" s="95">
        <v>293</v>
      </c>
      <c r="D39" s="95">
        <v>187</v>
      </c>
      <c r="E39" s="95">
        <f t="shared" si="4"/>
        <v>-106</v>
      </c>
      <c r="F39" s="196">
        <f t="shared" si="5"/>
        <v>-0.36177474402730375</v>
      </c>
      <c r="H39" s="201"/>
    </row>
    <row r="40" spans="1:8">
      <c r="A40" s="676" t="s">
        <v>245</v>
      </c>
      <c r="B40" s="676"/>
      <c r="C40" s="95">
        <v>6796</v>
      </c>
      <c r="D40" s="95">
        <v>6345</v>
      </c>
      <c r="E40" s="95">
        <f t="shared" si="4"/>
        <v>-451</v>
      </c>
      <c r="F40" s="196">
        <f t="shared" si="5"/>
        <v>-6.6362566215420832E-2</v>
      </c>
    </row>
    <row r="41" spans="1:8">
      <c r="A41" s="676" t="s">
        <v>246</v>
      </c>
      <c r="B41" s="676"/>
      <c r="C41" s="95">
        <v>812</v>
      </c>
      <c r="D41" s="95">
        <v>1000</v>
      </c>
      <c r="E41" s="95">
        <f t="shared" si="4"/>
        <v>188</v>
      </c>
      <c r="F41" s="196">
        <f t="shared" si="5"/>
        <v>0.23152709359605911</v>
      </c>
      <c r="H41" s="201"/>
    </row>
    <row r="42" spans="1:8">
      <c r="A42" s="676" t="s">
        <v>247</v>
      </c>
      <c r="B42" s="676"/>
      <c r="C42" s="95">
        <v>5740</v>
      </c>
      <c r="D42" s="95">
        <v>5703</v>
      </c>
      <c r="E42" s="95">
        <f t="shared" si="4"/>
        <v>-37</v>
      </c>
      <c r="F42" s="196">
        <f t="shared" si="5"/>
        <v>-6.4459930313588848E-3</v>
      </c>
    </row>
    <row r="43" spans="1:8">
      <c r="A43" s="676" t="s">
        <v>248</v>
      </c>
      <c r="B43" s="676"/>
      <c r="C43" s="95">
        <v>707</v>
      </c>
      <c r="D43" s="95">
        <v>832</v>
      </c>
      <c r="E43" s="95">
        <f t="shared" si="4"/>
        <v>125</v>
      </c>
      <c r="F43" s="196">
        <f t="shared" si="5"/>
        <v>0.1768033946251768</v>
      </c>
      <c r="H43" s="201"/>
    </row>
    <row r="44" spans="1:8">
      <c r="A44" s="690" t="s">
        <v>87</v>
      </c>
      <c r="B44" s="691"/>
      <c r="C44" s="115">
        <f>SUM(C38:C43)</f>
        <v>17879</v>
      </c>
      <c r="D44" s="115">
        <f>SUM(D38:D43)</f>
        <v>17692</v>
      </c>
      <c r="E44" s="115">
        <f t="shared" si="4"/>
        <v>-187</v>
      </c>
      <c r="F44" s="200">
        <f t="shared" si="5"/>
        <v>-1.0459197941719336E-2</v>
      </c>
      <c r="H44" s="201"/>
    </row>
    <row r="47" spans="1:8" ht="13.8">
      <c r="A47" s="114" t="s">
        <v>175</v>
      </c>
    </row>
    <row r="48" spans="1:8" ht="13.8">
      <c r="A48" s="114"/>
      <c r="E48" s="623" t="s">
        <v>438</v>
      </c>
      <c r="F48" s="623"/>
    </row>
    <row r="49" spans="1:6">
      <c r="A49" s="565" t="s">
        <v>242</v>
      </c>
      <c r="B49" s="567"/>
      <c r="C49" s="236" t="s">
        <v>500</v>
      </c>
      <c r="D49" s="193" t="s">
        <v>571</v>
      </c>
      <c r="E49" s="440" t="s">
        <v>461</v>
      </c>
      <c r="F49" s="356" t="s">
        <v>89</v>
      </c>
    </row>
    <row r="50" spans="1:6">
      <c r="A50" s="676" t="s">
        <v>243</v>
      </c>
      <c r="B50" s="676"/>
      <c r="C50" s="95">
        <v>1115</v>
      </c>
      <c r="D50" s="95">
        <v>1187</v>
      </c>
      <c r="E50" s="95">
        <f t="shared" ref="E50:E56" si="6">D50-C50</f>
        <v>72</v>
      </c>
      <c r="F50" s="196">
        <f t="shared" ref="F50:F56" si="7">E50/C50</f>
        <v>6.4573991031390138E-2</v>
      </c>
    </row>
    <row r="51" spans="1:6">
      <c r="A51" s="676" t="s">
        <v>244</v>
      </c>
      <c r="B51" s="676"/>
      <c r="C51" s="95">
        <v>94</v>
      </c>
      <c r="D51" s="95">
        <v>64</v>
      </c>
      <c r="E51" s="95">
        <f t="shared" si="6"/>
        <v>-30</v>
      </c>
      <c r="F51" s="196">
        <f t="shared" si="7"/>
        <v>-0.31914893617021278</v>
      </c>
    </row>
    <row r="52" spans="1:6">
      <c r="A52" s="676" t="s">
        <v>245</v>
      </c>
      <c r="B52" s="676"/>
      <c r="C52" s="95">
        <v>1672</v>
      </c>
      <c r="D52" s="95">
        <v>1651</v>
      </c>
      <c r="E52" s="95">
        <f t="shared" si="6"/>
        <v>-21</v>
      </c>
      <c r="F52" s="196">
        <f t="shared" si="7"/>
        <v>-1.2559808612440191E-2</v>
      </c>
    </row>
    <row r="53" spans="1:6">
      <c r="A53" s="676" t="s">
        <v>246</v>
      </c>
      <c r="B53" s="676"/>
      <c r="C53" s="95">
        <v>361</v>
      </c>
      <c r="D53" s="95">
        <v>394</v>
      </c>
      <c r="E53" s="95">
        <f t="shared" si="6"/>
        <v>33</v>
      </c>
      <c r="F53" s="196">
        <f t="shared" si="7"/>
        <v>9.141274238227147E-2</v>
      </c>
    </row>
    <row r="54" spans="1:6">
      <c r="A54" s="676" t="s">
        <v>247</v>
      </c>
      <c r="B54" s="676"/>
      <c r="C54" s="95">
        <v>2827</v>
      </c>
      <c r="D54" s="95">
        <v>2868</v>
      </c>
      <c r="E54" s="95">
        <f t="shared" si="6"/>
        <v>41</v>
      </c>
      <c r="F54" s="196">
        <f t="shared" si="7"/>
        <v>1.4503006720905553E-2</v>
      </c>
    </row>
    <row r="55" spans="1:6">
      <c r="A55" s="676" t="s">
        <v>248</v>
      </c>
      <c r="B55" s="676"/>
      <c r="C55" s="95">
        <v>243</v>
      </c>
      <c r="D55" s="95">
        <v>208</v>
      </c>
      <c r="E55" s="95">
        <f t="shared" si="6"/>
        <v>-35</v>
      </c>
      <c r="F55" s="196">
        <f t="shared" si="7"/>
        <v>-0.1440329218106996</v>
      </c>
    </row>
    <row r="56" spans="1:6">
      <c r="A56" s="690" t="s">
        <v>87</v>
      </c>
      <c r="B56" s="691"/>
      <c r="C56" s="115">
        <f>SUM(C50:C55)</f>
        <v>6312</v>
      </c>
      <c r="D56" s="115">
        <f>SUM(D50:D55)</f>
        <v>6372</v>
      </c>
      <c r="E56" s="115">
        <f t="shared" si="6"/>
        <v>60</v>
      </c>
      <c r="F56" s="200">
        <f t="shared" si="7"/>
        <v>9.5057034220532317E-3</v>
      </c>
    </row>
    <row r="59" spans="1:6" ht="13.8">
      <c r="A59" s="114" t="s">
        <v>174</v>
      </c>
    </row>
    <row r="60" spans="1:6">
      <c r="E60" s="623" t="s">
        <v>438</v>
      </c>
      <c r="F60" s="623"/>
    </row>
    <row r="61" spans="1:6">
      <c r="A61" s="565" t="s">
        <v>242</v>
      </c>
      <c r="B61" s="567"/>
      <c r="C61" s="236" t="s">
        <v>500</v>
      </c>
      <c r="D61" s="193" t="s">
        <v>571</v>
      </c>
      <c r="E61" s="440" t="s">
        <v>461</v>
      </c>
      <c r="F61" s="356" t="s">
        <v>89</v>
      </c>
    </row>
    <row r="62" spans="1:6">
      <c r="A62" s="676" t="s">
        <v>243</v>
      </c>
      <c r="B62" s="676"/>
      <c r="C62" s="95">
        <v>1848</v>
      </c>
      <c r="D62" s="95">
        <v>1827</v>
      </c>
      <c r="E62" s="95">
        <f t="shared" ref="E62:E68" si="8">D62-C62</f>
        <v>-21</v>
      </c>
      <c r="F62" s="196">
        <f t="shared" ref="F62:F68" si="9">E62/C62</f>
        <v>-1.1363636363636364E-2</v>
      </c>
    </row>
    <row r="63" spans="1:6">
      <c r="A63" s="676" t="s">
        <v>244</v>
      </c>
      <c r="B63" s="676"/>
      <c r="C63" s="95">
        <v>52</v>
      </c>
      <c r="D63" s="95">
        <v>8</v>
      </c>
      <c r="E63" s="95">
        <f t="shared" si="8"/>
        <v>-44</v>
      </c>
      <c r="F63" s="196">
        <f t="shared" si="9"/>
        <v>-0.84615384615384615</v>
      </c>
    </row>
    <row r="64" spans="1:6">
      <c r="A64" s="676" t="s">
        <v>245</v>
      </c>
      <c r="B64" s="676"/>
      <c r="C64" s="95">
        <v>4627</v>
      </c>
      <c r="D64" s="95">
        <v>4145</v>
      </c>
      <c r="E64" s="95">
        <f t="shared" si="8"/>
        <v>-482</v>
      </c>
      <c r="F64" s="196">
        <f t="shared" si="9"/>
        <v>-0.1041711692241193</v>
      </c>
    </row>
    <row r="65" spans="1:6">
      <c r="A65" s="676" t="s">
        <v>246</v>
      </c>
      <c r="B65" s="676"/>
      <c r="C65" s="95">
        <v>205</v>
      </c>
      <c r="D65" s="95">
        <v>294</v>
      </c>
      <c r="E65" s="95">
        <f t="shared" si="8"/>
        <v>89</v>
      </c>
      <c r="F65" s="196">
        <f t="shared" si="9"/>
        <v>0.43414634146341463</v>
      </c>
    </row>
    <row r="66" spans="1:6">
      <c r="A66" s="676" t="s">
        <v>247</v>
      </c>
      <c r="B66" s="676"/>
      <c r="C66" s="95">
        <v>2317</v>
      </c>
      <c r="D66" s="95">
        <v>2181</v>
      </c>
      <c r="E66" s="95">
        <f t="shared" si="8"/>
        <v>-136</v>
      </c>
      <c r="F66" s="196">
        <f t="shared" si="9"/>
        <v>-5.8696590418644799E-2</v>
      </c>
    </row>
    <row r="67" spans="1:6">
      <c r="A67" s="676" t="s">
        <v>248</v>
      </c>
      <c r="B67" s="676"/>
      <c r="C67" s="95">
        <v>231</v>
      </c>
      <c r="D67" s="95">
        <v>287</v>
      </c>
      <c r="E67" s="95">
        <f t="shared" si="8"/>
        <v>56</v>
      </c>
      <c r="F67" s="196">
        <f t="shared" si="9"/>
        <v>0.24242424242424243</v>
      </c>
    </row>
    <row r="68" spans="1:6">
      <c r="A68" s="690" t="s">
        <v>87</v>
      </c>
      <c r="B68" s="691"/>
      <c r="C68" s="115">
        <f>SUM(C62:C67)</f>
        <v>9280</v>
      </c>
      <c r="D68" s="115">
        <f>SUM(D62:D67)</f>
        <v>8742</v>
      </c>
      <c r="E68" s="115">
        <f t="shared" si="8"/>
        <v>-538</v>
      </c>
      <c r="F68" s="200">
        <f t="shared" si="9"/>
        <v>-5.7974137931034481E-2</v>
      </c>
    </row>
    <row r="71" spans="1:6" ht="13.8">
      <c r="A71" s="114" t="s">
        <v>176</v>
      </c>
    </row>
    <row r="72" spans="1:6">
      <c r="E72" s="623" t="s">
        <v>438</v>
      </c>
      <c r="F72" s="623"/>
    </row>
    <row r="73" spans="1:6">
      <c r="A73" s="565" t="s">
        <v>242</v>
      </c>
      <c r="B73" s="567"/>
      <c r="C73" s="236" t="s">
        <v>500</v>
      </c>
      <c r="D73" s="193" t="s">
        <v>571</v>
      </c>
      <c r="E73" s="440" t="s">
        <v>461</v>
      </c>
      <c r="F73" s="356" t="s">
        <v>89</v>
      </c>
    </row>
    <row r="74" spans="1:6">
      <c r="A74" s="676" t="s">
        <v>243</v>
      </c>
      <c r="B74" s="676"/>
      <c r="C74" s="95">
        <v>448</v>
      </c>
      <c r="D74" s="95">
        <v>488</v>
      </c>
      <c r="E74" s="95">
        <f t="shared" ref="E74:E80" si="10">D74-C74</f>
        <v>40</v>
      </c>
      <c r="F74" s="196">
        <f t="shared" ref="F74:F80" si="11">E74/C74</f>
        <v>8.9285714285714288E-2</v>
      </c>
    </row>
    <row r="75" spans="1:6">
      <c r="A75" s="676" t="s">
        <v>244</v>
      </c>
      <c r="B75" s="676"/>
      <c r="C75" s="95">
        <v>111</v>
      </c>
      <c r="D75" s="95">
        <v>79</v>
      </c>
      <c r="E75" s="95">
        <f t="shared" si="10"/>
        <v>-32</v>
      </c>
      <c r="F75" s="196">
        <f t="shared" si="11"/>
        <v>-0.28828828828828829</v>
      </c>
    </row>
    <row r="76" spans="1:6">
      <c r="A76" s="676" t="s">
        <v>245</v>
      </c>
      <c r="B76" s="676"/>
      <c r="C76" s="95">
        <v>422</v>
      </c>
      <c r="D76" s="95">
        <v>416</v>
      </c>
      <c r="E76" s="95">
        <f t="shared" si="10"/>
        <v>-6</v>
      </c>
      <c r="F76" s="196">
        <f t="shared" si="11"/>
        <v>-1.4218009478672985E-2</v>
      </c>
    </row>
    <row r="77" spans="1:6">
      <c r="A77" s="676" t="s">
        <v>246</v>
      </c>
      <c r="B77" s="676"/>
      <c r="C77" s="95">
        <v>175</v>
      </c>
      <c r="D77" s="95">
        <v>205</v>
      </c>
      <c r="E77" s="95">
        <f t="shared" si="10"/>
        <v>30</v>
      </c>
      <c r="F77" s="196">
        <f t="shared" si="11"/>
        <v>0.17142857142857143</v>
      </c>
    </row>
    <row r="78" spans="1:6">
      <c r="A78" s="676" t="s">
        <v>247</v>
      </c>
      <c r="B78" s="676"/>
      <c r="C78" s="95">
        <v>409</v>
      </c>
      <c r="D78" s="95">
        <v>403</v>
      </c>
      <c r="E78" s="95">
        <f t="shared" si="10"/>
        <v>-6</v>
      </c>
      <c r="F78" s="196">
        <f t="shared" si="11"/>
        <v>-1.4669926650366748E-2</v>
      </c>
    </row>
    <row r="79" spans="1:6">
      <c r="A79" s="676" t="s">
        <v>248</v>
      </c>
      <c r="B79" s="676"/>
      <c r="C79" s="95">
        <v>143</v>
      </c>
      <c r="D79" s="95">
        <v>154</v>
      </c>
      <c r="E79" s="95">
        <f t="shared" si="10"/>
        <v>11</v>
      </c>
      <c r="F79" s="196">
        <f t="shared" si="11"/>
        <v>7.6923076923076927E-2</v>
      </c>
    </row>
    <row r="80" spans="1:6">
      <c r="A80" s="690" t="s">
        <v>87</v>
      </c>
      <c r="B80" s="691"/>
      <c r="C80" s="115">
        <f>SUM(C74:C79)</f>
        <v>1708</v>
      </c>
      <c r="D80" s="115">
        <f>SUM(D74:D79)</f>
        <v>1745</v>
      </c>
      <c r="E80" s="115">
        <f t="shared" si="10"/>
        <v>37</v>
      </c>
      <c r="F80" s="200">
        <f t="shared" si="11"/>
        <v>2.1662763466042154E-2</v>
      </c>
    </row>
    <row r="83" spans="1:6" ht="13.8">
      <c r="A83" s="114" t="s">
        <v>565</v>
      </c>
    </row>
    <row r="84" spans="1:6">
      <c r="E84" s="623" t="s">
        <v>438</v>
      </c>
      <c r="F84" s="623"/>
    </row>
    <row r="85" spans="1:6">
      <c r="A85" s="565" t="s">
        <v>242</v>
      </c>
      <c r="B85" s="567"/>
      <c r="C85" s="236" t="s">
        <v>500</v>
      </c>
      <c r="D85" s="193" t="s">
        <v>571</v>
      </c>
      <c r="E85" s="440" t="s">
        <v>461</v>
      </c>
      <c r="F85" s="356" t="s">
        <v>89</v>
      </c>
    </row>
    <row r="86" spans="1:6">
      <c r="A86" s="676" t="s">
        <v>243</v>
      </c>
      <c r="B86" s="676"/>
      <c r="C86" s="95">
        <v>34</v>
      </c>
      <c r="D86" s="95">
        <v>43</v>
      </c>
      <c r="E86" s="95">
        <f>D86-C86</f>
        <v>9</v>
      </c>
      <c r="F86" s="196">
        <f>E86/C86</f>
        <v>0.26470588235294118</v>
      </c>
    </row>
    <row r="87" spans="1:6">
      <c r="A87" s="676" t="s">
        <v>244</v>
      </c>
      <c r="B87" s="676"/>
      <c r="C87" s="95"/>
      <c r="D87" s="95"/>
      <c r="E87" s="95"/>
      <c r="F87" s="196"/>
    </row>
    <row r="88" spans="1:6">
      <c r="A88" s="676" t="s">
        <v>245</v>
      </c>
      <c r="B88" s="676"/>
      <c r="C88" s="95">
        <v>55</v>
      </c>
      <c r="D88" s="95">
        <v>85</v>
      </c>
      <c r="E88" s="95">
        <f>D88-C88</f>
        <v>30</v>
      </c>
      <c r="F88" s="196">
        <f>E88/C88</f>
        <v>0.54545454545454541</v>
      </c>
    </row>
    <row r="89" spans="1:6">
      <c r="A89" s="676" t="s">
        <v>246</v>
      </c>
      <c r="B89" s="676"/>
      <c r="C89" s="95"/>
      <c r="D89" s="95"/>
      <c r="E89" s="95"/>
      <c r="F89" s="196"/>
    </row>
    <row r="90" spans="1:6">
      <c r="A90" s="676" t="s">
        <v>247</v>
      </c>
      <c r="B90" s="676"/>
      <c r="C90" s="95">
        <v>82</v>
      </c>
      <c r="D90" s="95">
        <v>156</v>
      </c>
      <c r="E90" s="95">
        <f>D90-C90</f>
        <v>74</v>
      </c>
      <c r="F90" s="196">
        <f>E90/C90</f>
        <v>0.90243902439024393</v>
      </c>
    </row>
    <row r="91" spans="1:6">
      <c r="A91" s="676" t="s">
        <v>248</v>
      </c>
      <c r="B91" s="676"/>
      <c r="C91" s="95"/>
      <c r="D91" s="95"/>
      <c r="E91" s="95"/>
      <c r="F91" s="196"/>
    </row>
    <row r="92" spans="1:6">
      <c r="A92" s="690" t="s">
        <v>87</v>
      </c>
      <c r="B92" s="691"/>
      <c r="C92" s="115">
        <f>SUM(C86:C91)</f>
        <v>171</v>
      </c>
      <c r="D92" s="115">
        <f>SUM(D86:D91)</f>
        <v>284</v>
      </c>
      <c r="E92" s="115">
        <f>D92-C92</f>
        <v>113</v>
      </c>
      <c r="F92" s="200">
        <f>E92/C92</f>
        <v>0.66081871345029242</v>
      </c>
    </row>
    <row r="95" spans="1:6" ht="13.8">
      <c r="A95" s="114" t="s">
        <v>566</v>
      </c>
    </row>
    <row r="96" spans="1:6">
      <c r="E96" s="623" t="s">
        <v>438</v>
      </c>
      <c r="F96" s="623"/>
    </row>
    <row r="97" spans="1:9">
      <c r="A97" s="565" t="s">
        <v>242</v>
      </c>
      <c r="B97" s="567"/>
      <c r="C97" s="236" t="s">
        <v>500</v>
      </c>
      <c r="D97" s="193" t="s">
        <v>571</v>
      </c>
      <c r="E97" s="440" t="s">
        <v>461</v>
      </c>
      <c r="F97" s="356" t="s">
        <v>89</v>
      </c>
    </row>
    <row r="98" spans="1:9">
      <c r="A98" s="676" t="s">
        <v>243</v>
      </c>
      <c r="B98" s="676"/>
      <c r="C98" s="95">
        <v>86</v>
      </c>
      <c r="D98" s="95">
        <v>80</v>
      </c>
      <c r="E98" s="95">
        <f t="shared" ref="E98:E104" si="12">D98-C98</f>
        <v>-6</v>
      </c>
      <c r="F98" s="196">
        <f t="shared" ref="F98:F104" si="13">E98/C98</f>
        <v>-6.9767441860465115E-2</v>
      </c>
    </row>
    <row r="99" spans="1:9">
      <c r="A99" s="676" t="s">
        <v>244</v>
      </c>
      <c r="B99" s="676"/>
      <c r="C99" s="95">
        <v>36</v>
      </c>
      <c r="D99" s="95">
        <v>36</v>
      </c>
      <c r="E99" s="95">
        <f t="shared" si="12"/>
        <v>0</v>
      </c>
      <c r="F99" s="196">
        <f t="shared" si="13"/>
        <v>0</v>
      </c>
    </row>
    <row r="100" spans="1:9">
      <c r="A100" s="676" t="s">
        <v>245</v>
      </c>
      <c r="B100" s="676"/>
      <c r="C100" s="95">
        <v>20</v>
      </c>
      <c r="D100" s="95">
        <v>48</v>
      </c>
      <c r="E100" s="95">
        <f t="shared" si="12"/>
        <v>28</v>
      </c>
      <c r="F100" s="196">
        <f t="shared" si="13"/>
        <v>1.4</v>
      </c>
    </row>
    <row r="101" spans="1:9">
      <c r="A101" s="676" t="s">
        <v>246</v>
      </c>
      <c r="B101" s="676"/>
      <c r="C101" s="95">
        <v>71</v>
      </c>
      <c r="D101" s="95">
        <v>107</v>
      </c>
      <c r="E101" s="95">
        <f t="shared" si="12"/>
        <v>36</v>
      </c>
      <c r="F101" s="196">
        <f t="shared" si="13"/>
        <v>0.50704225352112675</v>
      </c>
    </row>
    <row r="102" spans="1:9">
      <c r="A102" s="676" t="s">
        <v>247</v>
      </c>
      <c r="B102" s="676"/>
      <c r="C102" s="95">
        <v>105</v>
      </c>
      <c r="D102" s="95">
        <v>95</v>
      </c>
      <c r="E102" s="95">
        <f t="shared" si="12"/>
        <v>-10</v>
      </c>
      <c r="F102" s="196">
        <f t="shared" si="13"/>
        <v>-9.5238095238095233E-2</v>
      </c>
    </row>
    <row r="103" spans="1:9">
      <c r="A103" s="676" t="s">
        <v>248</v>
      </c>
      <c r="B103" s="676"/>
      <c r="C103" s="95">
        <v>90</v>
      </c>
      <c r="D103" s="95">
        <v>183</v>
      </c>
      <c r="E103" s="95">
        <f t="shared" si="12"/>
        <v>93</v>
      </c>
      <c r="F103" s="196">
        <f t="shared" si="13"/>
        <v>1.0333333333333334</v>
      </c>
    </row>
    <row r="104" spans="1:9">
      <c r="A104" s="690" t="s">
        <v>87</v>
      </c>
      <c r="B104" s="691"/>
      <c r="C104" s="115">
        <f>SUM(C98:C103)</f>
        <v>408</v>
      </c>
      <c r="D104" s="115">
        <f>SUM(D98:D103)</f>
        <v>549</v>
      </c>
      <c r="E104" s="115">
        <f t="shared" si="12"/>
        <v>141</v>
      </c>
      <c r="F104" s="200">
        <f t="shared" si="13"/>
        <v>0.34558823529411764</v>
      </c>
    </row>
    <row r="108" spans="1:9" ht="13.8">
      <c r="A108" s="114" t="s">
        <v>607</v>
      </c>
    </row>
    <row r="110" spans="1:9" ht="13.8">
      <c r="A110" s="114" t="s">
        <v>564</v>
      </c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623" t="s">
        <v>438</v>
      </c>
      <c r="F111" s="623"/>
      <c r="G111" s="25"/>
      <c r="H111" s="25"/>
      <c r="I111" s="25"/>
    </row>
    <row r="112" spans="1:9">
      <c r="A112" s="565" t="s">
        <v>249</v>
      </c>
      <c r="B112" s="567"/>
      <c r="C112" s="236" t="s">
        <v>500</v>
      </c>
      <c r="D112" s="193" t="s">
        <v>571</v>
      </c>
      <c r="E112" s="440" t="s">
        <v>461</v>
      </c>
      <c r="F112" s="356" t="s">
        <v>89</v>
      </c>
      <c r="G112" s="25"/>
      <c r="H112" s="25"/>
      <c r="I112" s="25"/>
    </row>
    <row r="113" spans="1:9">
      <c r="A113" s="676" t="s">
        <v>250</v>
      </c>
      <c r="B113" s="676"/>
      <c r="C113" s="95">
        <v>12468</v>
      </c>
      <c r="D113" s="95">
        <v>12145</v>
      </c>
      <c r="E113" s="95">
        <f>D113-C113</f>
        <v>-323</v>
      </c>
      <c r="F113" s="196">
        <f>E113/C113</f>
        <v>-2.5906320179659929E-2</v>
      </c>
      <c r="G113" s="25"/>
      <c r="H113" s="25"/>
      <c r="I113" s="25"/>
    </row>
    <row r="114" spans="1:9">
      <c r="A114" s="676" t="s">
        <v>251</v>
      </c>
      <c r="B114" s="676"/>
      <c r="C114" s="95">
        <v>19305</v>
      </c>
      <c r="D114" s="95">
        <v>19552</v>
      </c>
      <c r="E114" s="95">
        <f>D114-C114</f>
        <v>247</v>
      </c>
      <c r="F114" s="196">
        <f>E114/C114</f>
        <v>1.2794612794612794E-2</v>
      </c>
      <c r="G114" s="25"/>
      <c r="H114" s="25"/>
      <c r="I114" s="25"/>
    </row>
    <row r="115" spans="1:9">
      <c r="A115" s="676" t="s">
        <v>252</v>
      </c>
      <c r="B115" s="676"/>
      <c r="C115" s="95">
        <v>13870</v>
      </c>
      <c r="D115" s="95">
        <v>13774</v>
      </c>
      <c r="E115" s="95">
        <f>D115-C115</f>
        <v>-96</v>
      </c>
      <c r="F115" s="196">
        <f>E115/C115</f>
        <v>-6.9214131218457101E-3</v>
      </c>
      <c r="G115" s="25"/>
      <c r="H115" s="103"/>
      <c r="I115" s="25"/>
    </row>
    <row r="116" spans="1:9">
      <c r="A116" s="672" t="s">
        <v>87</v>
      </c>
      <c r="B116" s="673"/>
      <c r="C116" s="101">
        <f>C115+C114+C113</f>
        <v>45643</v>
      </c>
      <c r="D116" s="101">
        <f>D115+D114+D113</f>
        <v>45471</v>
      </c>
      <c r="E116" s="101">
        <f>D116-C116</f>
        <v>-172</v>
      </c>
      <c r="F116" s="199">
        <f>E116/C116</f>
        <v>-3.7683763118112308E-3</v>
      </c>
      <c r="G116" s="25"/>
      <c r="H116" s="103"/>
      <c r="I116" s="25"/>
    </row>
    <row r="119" spans="1:9" ht="13.8">
      <c r="A119" s="114" t="s">
        <v>5</v>
      </c>
      <c r="B119" s="25"/>
      <c r="C119" s="25"/>
      <c r="D119" s="25"/>
      <c r="E119" s="25"/>
      <c r="F119" s="25"/>
    </row>
    <row r="120" spans="1:9">
      <c r="A120" s="25"/>
      <c r="B120" s="25"/>
      <c r="C120" s="25"/>
      <c r="D120" s="25"/>
      <c r="E120" s="623" t="s">
        <v>438</v>
      </c>
      <c r="F120" s="623"/>
    </row>
    <row r="121" spans="1:9">
      <c r="A121" s="565" t="s">
        <v>249</v>
      </c>
      <c r="B121" s="567"/>
      <c r="C121" s="236" t="s">
        <v>500</v>
      </c>
      <c r="D121" s="193" t="s">
        <v>571</v>
      </c>
      <c r="E121" s="440" t="s">
        <v>461</v>
      </c>
      <c r="F121" s="356" t="s">
        <v>89</v>
      </c>
    </row>
    <row r="122" spans="1:9">
      <c r="A122" s="676" t="s">
        <v>250</v>
      </c>
      <c r="B122" s="676"/>
      <c r="C122" s="95">
        <v>8581</v>
      </c>
      <c r="D122" s="95">
        <v>8316</v>
      </c>
      <c r="E122" s="95">
        <f>D122-C122</f>
        <v>-265</v>
      </c>
      <c r="F122" s="196">
        <f>E122/C122</f>
        <v>-3.0882181563920291E-2</v>
      </c>
    </row>
    <row r="123" spans="1:9">
      <c r="A123" s="676" t="s">
        <v>251</v>
      </c>
      <c r="B123" s="676"/>
      <c r="C123" s="95">
        <v>11062</v>
      </c>
      <c r="D123" s="95">
        <v>11395</v>
      </c>
      <c r="E123" s="95">
        <f>D123-C123</f>
        <v>333</v>
      </c>
      <c r="F123" s="196">
        <f>E123/C123</f>
        <v>3.0103055505333574E-2</v>
      </c>
    </row>
    <row r="124" spans="1:9">
      <c r="A124" s="676" t="s">
        <v>252</v>
      </c>
      <c r="B124" s="676"/>
      <c r="C124" s="95">
        <v>8121</v>
      </c>
      <c r="D124" s="95">
        <v>8068</v>
      </c>
      <c r="E124" s="95">
        <f>D124-C124</f>
        <v>-53</v>
      </c>
      <c r="F124" s="196">
        <f>E124/C124</f>
        <v>-6.5262898657800763E-3</v>
      </c>
    </row>
    <row r="125" spans="1:9">
      <c r="A125" s="672" t="s">
        <v>87</v>
      </c>
      <c r="B125" s="673"/>
      <c r="C125" s="101">
        <f>C124+C123+C122</f>
        <v>27764</v>
      </c>
      <c r="D125" s="101">
        <f>D124+D123+D122</f>
        <v>27779</v>
      </c>
      <c r="E125" s="101">
        <f>D125-C125</f>
        <v>15</v>
      </c>
      <c r="F125" s="199">
        <f>E125/C125</f>
        <v>5.4026797291456563E-4</v>
      </c>
    </row>
    <row r="128" spans="1:9" ht="13.8">
      <c r="A128" s="114" t="s">
        <v>173</v>
      </c>
      <c r="B128" s="25"/>
      <c r="C128" s="25"/>
      <c r="D128" s="25"/>
      <c r="E128" s="25"/>
      <c r="F128" s="25"/>
    </row>
    <row r="129" spans="1:8">
      <c r="A129" s="25"/>
      <c r="B129" s="25"/>
      <c r="C129" s="25"/>
      <c r="D129" s="25"/>
      <c r="E129" s="623" t="s">
        <v>438</v>
      </c>
      <c r="F129" s="623"/>
    </row>
    <row r="130" spans="1:8">
      <c r="A130" s="565" t="s">
        <v>249</v>
      </c>
      <c r="B130" s="567"/>
      <c r="C130" s="236" t="s">
        <v>500</v>
      </c>
      <c r="D130" s="193" t="s">
        <v>571</v>
      </c>
      <c r="E130" s="440" t="s">
        <v>461</v>
      </c>
      <c r="F130" s="356" t="s">
        <v>89</v>
      </c>
    </row>
    <row r="131" spans="1:8">
      <c r="A131" s="676" t="s">
        <v>250</v>
      </c>
      <c r="B131" s="676"/>
      <c r="C131" s="95">
        <v>3887</v>
      </c>
      <c r="D131" s="95">
        <v>3829</v>
      </c>
      <c r="E131" s="95">
        <f>D131-C131</f>
        <v>-58</v>
      </c>
      <c r="F131" s="196">
        <f>E131/C131</f>
        <v>-1.4921533316182145E-2</v>
      </c>
    </row>
    <row r="132" spans="1:8">
      <c r="A132" s="676" t="s">
        <v>251</v>
      </c>
      <c r="B132" s="676"/>
      <c r="C132" s="95">
        <v>8243</v>
      </c>
      <c r="D132" s="95">
        <v>8157</v>
      </c>
      <c r="E132" s="95">
        <f>D132-C132</f>
        <v>-86</v>
      </c>
      <c r="F132" s="196">
        <f>E132/C132</f>
        <v>-1.043309474705811E-2</v>
      </c>
    </row>
    <row r="133" spans="1:8">
      <c r="A133" s="676" t="s">
        <v>252</v>
      </c>
      <c r="B133" s="676"/>
      <c r="C133" s="95">
        <v>5749</v>
      </c>
      <c r="D133" s="95">
        <v>5706</v>
      </c>
      <c r="E133" s="95">
        <f>D133-C133</f>
        <v>-43</v>
      </c>
      <c r="F133" s="196">
        <f>E133/C133</f>
        <v>-7.4795616628978955E-3</v>
      </c>
    </row>
    <row r="134" spans="1:8">
      <c r="A134" s="672" t="s">
        <v>87</v>
      </c>
      <c r="B134" s="673"/>
      <c r="C134" s="101">
        <f>C133+C132+C131</f>
        <v>17879</v>
      </c>
      <c r="D134" s="101">
        <f>D133+D132+D131</f>
        <v>17692</v>
      </c>
      <c r="E134" s="101">
        <f>D134-C134</f>
        <v>-187</v>
      </c>
      <c r="F134" s="199">
        <f>E134/C134</f>
        <v>-1.0459197941719336E-2</v>
      </c>
      <c r="H134" s="201"/>
    </row>
    <row r="137" spans="1:8" ht="13.8">
      <c r="A137" s="114" t="s">
        <v>175</v>
      </c>
      <c r="B137" s="25"/>
      <c r="C137" s="25"/>
      <c r="D137" s="25"/>
      <c r="E137" s="25"/>
      <c r="F137" s="25"/>
    </row>
    <row r="138" spans="1:8">
      <c r="A138" s="25"/>
      <c r="B138" s="25"/>
      <c r="C138" s="25"/>
      <c r="D138" s="25"/>
      <c r="E138" s="623" t="s">
        <v>438</v>
      </c>
      <c r="F138" s="623"/>
    </row>
    <row r="139" spans="1:8">
      <c r="A139" s="565" t="s">
        <v>249</v>
      </c>
      <c r="B139" s="567"/>
      <c r="C139" s="236" t="s">
        <v>500</v>
      </c>
      <c r="D139" s="193" t="s">
        <v>571</v>
      </c>
      <c r="E139" s="440" t="s">
        <v>461</v>
      </c>
      <c r="F139" s="356" t="s">
        <v>89</v>
      </c>
    </row>
    <row r="140" spans="1:8">
      <c r="A140" s="676" t="s">
        <v>250</v>
      </c>
      <c r="B140" s="676"/>
      <c r="C140" s="95">
        <v>1237</v>
      </c>
      <c r="D140" s="95">
        <v>1254</v>
      </c>
      <c r="E140" s="95">
        <f>D140-C140</f>
        <v>17</v>
      </c>
      <c r="F140" s="196">
        <f>E140/C140</f>
        <v>1.3742926434923201E-2</v>
      </c>
    </row>
    <row r="141" spans="1:8">
      <c r="A141" s="676" t="s">
        <v>251</v>
      </c>
      <c r="B141" s="676"/>
      <c r="C141" s="95">
        <v>2247</v>
      </c>
      <c r="D141" s="95">
        <v>2250</v>
      </c>
      <c r="E141" s="95">
        <f>D141-C141</f>
        <v>3</v>
      </c>
      <c r="F141" s="196">
        <f>E141/C141</f>
        <v>1.3351134846461949E-3</v>
      </c>
    </row>
    <row r="142" spans="1:8">
      <c r="A142" s="676" t="s">
        <v>252</v>
      </c>
      <c r="B142" s="676"/>
      <c r="C142" s="95">
        <v>2828</v>
      </c>
      <c r="D142" s="95">
        <v>2868</v>
      </c>
      <c r="E142" s="95">
        <f>D142-C142</f>
        <v>40</v>
      </c>
      <c r="F142" s="196">
        <f>E142/C142</f>
        <v>1.4144271570014143E-2</v>
      </c>
    </row>
    <row r="143" spans="1:8">
      <c r="A143" s="672" t="s">
        <v>87</v>
      </c>
      <c r="B143" s="673"/>
      <c r="C143" s="101">
        <f>C142+C141+C140</f>
        <v>6312</v>
      </c>
      <c r="D143" s="101">
        <f>D142+D141+D140</f>
        <v>6372</v>
      </c>
      <c r="E143" s="101">
        <f>D143-C143</f>
        <v>60</v>
      </c>
      <c r="F143" s="199">
        <f>E143/C143</f>
        <v>9.5057034220532317E-3</v>
      </c>
    </row>
    <row r="146" spans="1:6" ht="13.8">
      <c r="A146" s="114" t="s">
        <v>174</v>
      </c>
      <c r="B146" s="25"/>
      <c r="C146" s="25"/>
      <c r="D146" s="25"/>
      <c r="E146" s="25"/>
      <c r="F146" s="25"/>
    </row>
    <row r="147" spans="1:6">
      <c r="A147" s="25"/>
      <c r="B147" s="25"/>
      <c r="C147" s="25"/>
      <c r="D147" s="25"/>
      <c r="E147" s="623" t="s">
        <v>438</v>
      </c>
      <c r="F147" s="623"/>
    </row>
    <row r="148" spans="1:6">
      <c r="A148" s="565" t="s">
        <v>249</v>
      </c>
      <c r="B148" s="567"/>
      <c r="C148" s="236" t="s">
        <v>500</v>
      </c>
      <c r="D148" s="193" t="s">
        <v>571</v>
      </c>
      <c r="E148" s="440" t="s">
        <v>461</v>
      </c>
      <c r="F148" s="356" t="s">
        <v>89</v>
      </c>
    </row>
    <row r="149" spans="1:6">
      <c r="A149" s="676" t="s">
        <v>250</v>
      </c>
      <c r="B149" s="676"/>
      <c r="C149" s="95">
        <v>1929</v>
      </c>
      <c r="D149" s="95">
        <v>1841</v>
      </c>
      <c r="E149" s="95">
        <f>D149-C149</f>
        <v>-88</v>
      </c>
      <c r="F149" s="196">
        <f>E149/C149</f>
        <v>-4.5619491964748578E-2</v>
      </c>
    </row>
    <row r="150" spans="1:6">
      <c r="A150" s="676" t="s">
        <v>251</v>
      </c>
      <c r="B150" s="676"/>
      <c r="C150" s="95">
        <v>5026</v>
      </c>
      <c r="D150" s="95">
        <v>4717</v>
      </c>
      <c r="E150" s="95">
        <f>D150-C150</f>
        <v>-309</v>
      </c>
      <c r="F150" s="196">
        <f>E150/C150</f>
        <v>-6.1480302427377634E-2</v>
      </c>
    </row>
    <row r="151" spans="1:6">
      <c r="A151" s="676" t="s">
        <v>252</v>
      </c>
      <c r="B151" s="676"/>
      <c r="C151" s="95">
        <v>2325</v>
      </c>
      <c r="D151" s="95">
        <v>2184</v>
      </c>
      <c r="E151" s="95">
        <f>D151-C151</f>
        <v>-141</v>
      </c>
      <c r="F151" s="196">
        <f>E151/C151</f>
        <v>-6.0645161290322581E-2</v>
      </c>
    </row>
    <row r="152" spans="1:6">
      <c r="A152" s="672" t="s">
        <v>87</v>
      </c>
      <c r="B152" s="673"/>
      <c r="C152" s="101">
        <f>C151+C150+C149</f>
        <v>9280</v>
      </c>
      <c r="D152" s="101">
        <f>D151+D150+D149</f>
        <v>8742</v>
      </c>
      <c r="E152" s="101">
        <f>D152-C152</f>
        <v>-538</v>
      </c>
      <c r="F152" s="199">
        <f>E152/C152</f>
        <v>-5.7974137931034481E-2</v>
      </c>
    </row>
    <row r="155" spans="1:6" ht="13.8">
      <c r="A155" s="114" t="s">
        <v>176</v>
      </c>
      <c r="B155" s="25"/>
      <c r="C155" s="25"/>
      <c r="D155" s="25"/>
      <c r="E155" s="25"/>
      <c r="F155" s="25"/>
    </row>
    <row r="156" spans="1:6">
      <c r="A156" s="25"/>
      <c r="B156" s="25"/>
      <c r="C156" s="25"/>
      <c r="D156" s="25"/>
      <c r="E156" s="623" t="s">
        <v>438</v>
      </c>
      <c r="F156" s="623"/>
    </row>
    <row r="157" spans="1:6">
      <c r="A157" s="565" t="s">
        <v>249</v>
      </c>
      <c r="B157" s="567"/>
      <c r="C157" s="236" t="s">
        <v>500</v>
      </c>
      <c r="D157" s="193" t="s">
        <v>571</v>
      </c>
      <c r="E157" s="440" t="s">
        <v>461</v>
      </c>
      <c r="F157" s="356" t="s">
        <v>89</v>
      </c>
    </row>
    <row r="158" spans="1:6">
      <c r="A158" s="676" t="s">
        <v>250</v>
      </c>
      <c r="B158" s="676"/>
      <c r="C158" s="95">
        <v>559</v>
      </c>
      <c r="D158" s="95">
        <v>567</v>
      </c>
      <c r="E158" s="95">
        <f>D158-C158</f>
        <v>8</v>
      </c>
      <c r="F158" s="196">
        <f>E158/C158</f>
        <v>1.4311270125223614E-2</v>
      </c>
    </row>
    <row r="159" spans="1:6">
      <c r="A159" s="676" t="s">
        <v>251</v>
      </c>
      <c r="B159" s="676"/>
      <c r="C159" s="95">
        <v>740</v>
      </c>
      <c r="D159" s="95">
        <v>775</v>
      </c>
      <c r="E159" s="95">
        <f>D159-C159</f>
        <v>35</v>
      </c>
      <c r="F159" s="196">
        <f>E159/C159</f>
        <v>4.72972972972973E-2</v>
      </c>
    </row>
    <row r="160" spans="1:6">
      <c r="A160" s="676" t="s">
        <v>252</v>
      </c>
      <c r="B160" s="676"/>
      <c r="C160" s="95">
        <v>409</v>
      </c>
      <c r="D160" s="95">
        <v>403</v>
      </c>
      <c r="E160" s="95">
        <f>D160-C160</f>
        <v>-6</v>
      </c>
      <c r="F160" s="196">
        <f>E160/C160</f>
        <v>-1.4669926650366748E-2</v>
      </c>
    </row>
    <row r="161" spans="1:6">
      <c r="A161" s="672" t="s">
        <v>87</v>
      </c>
      <c r="B161" s="673"/>
      <c r="C161" s="101">
        <f>C160+C159+C158</f>
        <v>1708</v>
      </c>
      <c r="D161" s="101">
        <f>D160+D159+D158</f>
        <v>1745</v>
      </c>
      <c r="E161" s="101">
        <f>D161-C161</f>
        <v>37</v>
      </c>
      <c r="F161" s="199">
        <f>E161/C161</f>
        <v>2.1662763466042154E-2</v>
      </c>
    </row>
    <row r="164" spans="1:6" ht="13.8">
      <c r="A164" s="114" t="s">
        <v>565</v>
      </c>
      <c r="B164" s="25"/>
      <c r="C164" s="25"/>
      <c r="D164" s="25"/>
      <c r="E164" s="25"/>
      <c r="F164" s="25"/>
    </row>
    <row r="165" spans="1:6">
      <c r="A165" s="25"/>
      <c r="B165" s="25"/>
      <c r="C165" s="25"/>
      <c r="D165" s="25"/>
      <c r="E165" s="623" t="s">
        <v>438</v>
      </c>
      <c r="F165" s="623"/>
    </row>
    <row r="166" spans="1:6">
      <c r="A166" s="565" t="s">
        <v>249</v>
      </c>
      <c r="B166" s="567"/>
      <c r="C166" s="236" t="s">
        <v>500</v>
      </c>
      <c r="D166" s="193" t="s">
        <v>571</v>
      </c>
      <c r="E166" s="440" t="s">
        <v>461</v>
      </c>
      <c r="F166" s="356" t="s">
        <v>89</v>
      </c>
    </row>
    <row r="167" spans="1:6">
      <c r="A167" s="676" t="s">
        <v>250</v>
      </c>
      <c r="B167" s="676"/>
      <c r="C167" s="95">
        <v>34</v>
      </c>
      <c r="D167" s="95">
        <v>43</v>
      </c>
      <c r="E167" s="95">
        <f>D167-C167</f>
        <v>9</v>
      </c>
      <c r="F167" s="196">
        <f>E167/C167</f>
        <v>0.26470588235294118</v>
      </c>
    </row>
    <row r="168" spans="1:6">
      <c r="A168" s="676" t="s">
        <v>251</v>
      </c>
      <c r="B168" s="676"/>
      <c r="C168" s="95">
        <v>55</v>
      </c>
      <c r="D168" s="95">
        <v>85</v>
      </c>
      <c r="E168" s="95">
        <f>D168-C168</f>
        <v>30</v>
      </c>
      <c r="F168" s="196">
        <f>E168/C168</f>
        <v>0.54545454545454541</v>
      </c>
    </row>
    <row r="169" spans="1:6">
      <c r="A169" s="676" t="s">
        <v>252</v>
      </c>
      <c r="B169" s="676"/>
      <c r="C169" s="95">
        <v>82</v>
      </c>
      <c r="D169" s="95">
        <v>156</v>
      </c>
      <c r="E169" s="95">
        <f>D169-C169</f>
        <v>74</v>
      </c>
      <c r="F169" s="196">
        <f>E169/C169</f>
        <v>0.90243902439024393</v>
      </c>
    </row>
    <row r="170" spans="1:6">
      <c r="A170" s="672" t="s">
        <v>87</v>
      </c>
      <c r="B170" s="673"/>
      <c r="C170" s="101">
        <f>C169+C168+C167</f>
        <v>171</v>
      </c>
      <c r="D170" s="101">
        <f>D169+D168+D167</f>
        <v>284</v>
      </c>
      <c r="E170" s="101">
        <f>D170-C170</f>
        <v>113</v>
      </c>
      <c r="F170" s="199">
        <f>E170/C170</f>
        <v>0.66081871345029242</v>
      </c>
    </row>
    <row r="173" spans="1:6" ht="13.8">
      <c r="A173" s="114" t="s">
        <v>566</v>
      </c>
      <c r="B173" s="25"/>
      <c r="C173" s="25"/>
      <c r="D173" s="25"/>
      <c r="E173" s="25"/>
      <c r="F173" s="25"/>
    </row>
    <row r="174" spans="1:6">
      <c r="A174" s="25"/>
      <c r="B174" s="25"/>
      <c r="C174" s="25"/>
      <c r="D174" s="25"/>
      <c r="E174" s="623" t="s">
        <v>438</v>
      </c>
      <c r="F174" s="623"/>
    </row>
    <row r="175" spans="1:6">
      <c r="A175" s="565" t="s">
        <v>249</v>
      </c>
      <c r="B175" s="567"/>
      <c r="C175" s="236" t="s">
        <v>500</v>
      </c>
      <c r="D175" s="193" t="s">
        <v>571</v>
      </c>
      <c r="E175" s="440" t="s">
        <v>461</v>
      </c>
      <c r="F175" s="356" t="s">
        <v>89</v>
      </c>
    </row>
    <row r="176" spans="1:6">
      <c r="A176" s="676" t="s">
        <v>250</v>
      </c>
      <c r="B176" s="676"/>
      <c r="C176" s="95">
        <v>128</v>
      </c>
      <c r="D176" s="95">
        <v>124</v>
      </c>
      <c r="E176" s="95">
        <f>D176-C176</f>
        <v>-4</v>
      </c>
      <c r="F176" s="196">
        <f>E176/C176</f>
        <v>-3.125E-2</v>
      </c>
    </row>
    <row r="177" spans="1:6">
      <c r="A177" s="676" t="s">
        <v>251</v>
      </c>
      <c r="B177" s="676"/>
      <c r="C177" s="95">
        <v>175</v>
      </c>
      <c r="D177" s="95">
        <v>330</v>
      </c>
      <c r="E177" s="95">
        <f>D177-C177</f>
        <v>155</v>
      </c>
      <c r="F177" s="196">
        <f>E177/C177</f>
        <v>0.88571428571428568</v>
      </c>
    </row>
    <row r="178" spans="1:6">
      <c r="A178" s="676" t="s">
        <v>252</v>
      </c>
      <c r="B178" s="676"/>
      <c r="C178" s="95">
        <v>105</v>
      </c>
      <c r="D178" s="95">
        <v>95</v>
      </c>
      <c r="E178" s="95">
        <f>D178-C178</f>
        <v>-10</v>
      </c>
      <c r="F178" s="196">
        <f>E178/C178</f>
        <v>-9.5238095238095233E-2</v>
      </c>
    </row>
    <row r="179" spans="1:6">
      <c r="A179" s="672" t="s">
        <v>87</v>
      </c>
      <c r="B179" s="673"/>
      <c r="C179" s="101">
        <f>C178+C177+C176</f>
        <v>408</v>
      </c>
      <c r="D179" s="101">
        <f>D178+D177+D176</f>
        <v>549</v>
      </c>
      <c r="E179" s="101">
        <f>D179-C179</f>
        <v>141</v>
      </c>
      <c r="F179" s="199">
        <f>E179/C179</f>
        <v>0.34558823529411764</v>
      </c>
    </row>
  </sheetData>
  <mergeCells count="120">
    <mergeCell ref="A176:B176"/>
    <mergeCell ref="A177:B177"/>
    <mergeCell ref="A178:B178"/>
    <mergeCell ref="A179:B179"/>
    <mergeCell ref="A166:B166"/>
    <mergeCell ref="A167:B167"/>
    <mergeCell ref="A168:B168"/>
    <mergeCell ref="A169:B169"/>
    <mergeCell ref="A170:B170"/>
    <mergeCell ref="A175:B175"/>
    <mergeCell ref="A161:B161"/>
    <mergeCell ref="A142:B142"/>
    <mergeCell ref="A143:B143"/>
    <mergeCell ref="A148:B148"/>
    <mergeCell ref="A149:B149"/>
    <mergeCell ref="A150:B150"/>
    <mergeCell ref="A151:B151"/>
    <mergeCell ref="A152:B152"/>
    <mergeCell ref="A157:B157"/>
    <mergeCell ref="A158:B158"/>
    <mergeCell ref="A159:B159"/>
    <mergeCell ref="A160:B160"/>
    <mergeCell ref="A141:B141"/>
    <mergeCell ref="A122:B122"/>
    <mergeCell ref="A123:B123"/>
    <mergeCell ref="A124:B124"/>
    <mergeCell ref="A125:B125"/>
    <mergeCell ref="A130:B130"/>
    <mergeCell ref="A131:B131"/>
    <mergeCell ref="A132:B132"/>
    <mergeCell ref="A133:B133"/>
    <mergeCell ref="A134:B134"/>
    <mergeCell ref="A139:B139"/>
    <mergeCell ref="A140:B140"/>
    <mergeCell ref="A18:B18"/>
    <mergeCell ref="A121:B121"/>
    <mergeCell ref="A112:B112"/>
    <mergeCell ref="A113:B113"/>
    <mergeCell ref="A114:B114"/>
    <mergeCell ref="A115:B115"/>
    <mergeCell ref="A116:B116"/>
    <mergeCell ref="A13:B13"/>
    <mergeCell ref="A14:B14"/>
    <mergeCell ref="A15:B15"/>
    <mergeCell ref="A16:B16"/>
    <mergeCell ref="A17:B17"/>
    <mergeCell ref="A38:B38"/>
    <mergeCell ref="A19:B19"/>
    <mergeCell ref="A20:B20"/>
    <mergeCell ref="A25:B25"/>
    <mergeCell ref="A26:B26"/>
    <mergeCell ref="A27:B27"/>
    <mergeCell ref="A28:B28"/>
    <mergeCell ref="A29:B29"/>
    <mergeCell ref="A30:B30"/>
    <mergeCell ref="A31:B31"/>
    <mergeCell ref="A32:B32"/>
    <mergeCell ref="A37:B37"/>
    <mergeCell ref="A54:B54"/>
    <mergeCell ref="A39:B39"/>
    <mergeCell ref="A40:B40"/>
    <mergeCell ref="A41:B41"/>
    <mergeCell ref="A42:B42"/>
    <mergeCell ref="A43:B43"/>
    <mergeCell ref="A44:B44"/>
    <mergeCell ref="A49:B49"/>
    <mergeCell ref="A50:B50"/>
    <mergeCell ref="A51:B51"/>
    <mergeCell ref="A52:B52"/>
    <mergeCell ref="A53:B53"/>
    <mergeCell ref="A74:B74"/>
    <mergeCell ref="A55:B55"/>
    <mergeCell ref="A56:B56"/>
    <mergeCell ref="A61:B61"/>
    <mergeCell ref="A62:B62"/>
    <mergeCell ref="A63:B63"/>
    <mergeCell ref="A64:B64"/>
    <mergeCell ref="A65:B65"/>
    <mergeCell ref="A66:B66"/>
    <mergeCell ref="A67:B67"/>
    <mergeCell ref="A68:B68"/>
    <mergeCell ref="A73:B73"/>
    <mergeCell ref="A90:B90"/>
    <mergeCell ref="A75:B75"/>
    <mergeCell ref="A76:B76"/>
    <mergeCell ref="A77:B77"/>
    <mergeCell ref="A78:B78"/>
    <mergeCell ref="A79:B79"/>
    <mergeCell ref="A80:B80"/>
    <mergeCell ref="A85:B85"/>
    <mergeCell ref="A86:B86"/>
    <mergeCell ref="A87:B87"/>
    <mergeCell ref="A88:B88"/>
    <mergeCell ref="A89:B89"/>
    <mergeCell ref="A101:B101"/>
    <mergeCell ref="A102:B102"/>
    <mergeCell ref="A103:B103"/>
    <mergeCell ref="A104:B104"/>
    <mergeCell ref="A91:B91"/>
    <mergeCell ref="A92:B92"/>
    <mergeCell ref="A97:B97"/>
    <mergeCell ref="A98:B98"/>
    <mergeCell ref="A99:B99"/>
    <mergeCell ref="A100:B100"/>
    <mergeCell ref="E120:F120"/>
    <mergeCell ref="E129:F129"/>
    <mergeCell ref="E138:F138"/>
    <mergeCell ref="E147:F147"/>
    <mergeCell ref="E156:F156"/>
    <mergeCell ref="E165:F165"/>
    <mergeCell ref="E174:F174"/>
    <mergeCell ref="E12:F12"/>
    <mergeCell ref="E24:F24"/>
    <mergeCell ref="E36:F36"/>
    <mergeCell ref="E48:F48"/>
    <mergeCell ref="E60:F60"/>
    <mergeCell ref="E72:F72"/>
    <mergeCell ref="E84:F84"/>
    <mergeCell ref="E96:F96"/>
    <mergeCell ref="E111:F1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A0CC-0633-4D09-86A6-419A98D28F80}">
  <sheetPr>
    <tabColor theme="3" tint="0.59999389629810485"/>
  </sheetPr>
  <dimension ref="A1:J140"/>
  <sheetViews>
    <sheetView workbookViewId="0"/>
  </sheetViews>
  <sheetFormatPr baseColWidth="10" defaultColWidth="11.44140625" defaultRowHeight="13.2"/>
  <cols>
    <col min="1" max="1" width="15.6640625" style="25" customWidth="1"/>
    <col min="2" max="2" width="43.44140625" style="25" customWidth="1"/>
    <col min="3" max="16384" width="11.44140625" style="25"/>
  </cols>
  <sheetData>
    <row r="1" spans="1:10" ht="14.4">
      <c r="A1" s="97"/>
    </row>
    <row r="2" spans="1:10" ht="15.6">
      <c r="A2" s="57" t="s">
        <v>569</v>
      </c>
      <c r="B2" s="94"/>
      <c r="C2" s="94"/>
      <c r="D2" s="94"/>
      <c r="E2" s="94"/>
      <c r="F2" s="94"/>
      <c r="G2" s="94"/>
      <c r="H2" s="94"/>
      <c r="I2" s="94"/>
      <c r="J2" s="94"/>
    </row>
    <row r="4" spans="1:10">
      <c r="A4" s="113" t="s">
        <v>603</v>
      </c>
    </row>
    <row r="5" spans="1:10">
      <c r="A5" s="113" t="s">
        <v>605</v>
      </c>
    </row>
    <row r="6" spans="1:10">
      <c r="A6" s="113" t="s">
        <v>604</v>
      </c>
    </row>
    <row r="7" spans="1:10" ht="14.4">
      <c r="A7" s="97"/>
    </row>
    <row r="9" spans="1:10" ht="13.8">
      <c r="A9" s="114" t="s">
        <v>621</v>
      </c>
    </row>
    <row r="10" spans="1:10" ht="13.8">
      <c r="A10" s="114"/>
    </row>
    <row r="11" spans="1:10">
      <c r="E11" s="623" t="s">
        <v>438</v>
      </c>
      <c r="F11" s="623"/>
    </row>
    <row r="12" spans="1:10">
      <c r="A12" s="193" t="s">
        <v>464</v>
      </c>
      <c r="B12" s="193" t="s">
        <v>290</v>
      </c>
      <c r="C12" s="193" t="s">
        <v>500</v>
      </c>
      <c r="D12" s="193" t="s">
        <v>571</v>
      </c>
      <c r="E12" s="440" t="s">
        <v>461</v>
      </c>
      <c r="F12" s="356" t="s">
        <v>89</v>
      </c>
    </row>
    <row r="13" spans="1:10">
      <c r="A13" s="633" t="s">
        <v>462</v>
      </c>
      <c r="B13" s="194" t="s">
        <v>291</v>
      </c>
      <c r="C13" s="95">
        <v>80</v>
      </c>
      <c r="D13" s="95">
        <v>96</v>
      </c>
      <c r="E13" s="95">
        <f>D13-C13</f>
        <v>16</v>
      </c>
      <c r="F13" s="196">
        <f>E13/C13</f>
        <v>0.2</v>
      </c>
    </row>
    <row r="14" spans="1:10">
      <c r="A14" s="635"/>
      <c r="B14" s="194" t="s">
        <v>292</v>
      </c>
      <c r="C14" s="95">
        <v>5509</v>
      </c>
      <c r="D14" s="95">
        <v>5896</v>
      </c>
      <c r="E14" s="95">
        <f>D14-C14</f>
        <v>387</v>
      </c>
      <c r="F14" s="196">
        <f>E14/C14</f>
        <v>7.0248683971682699E-2</v>
      </c>
    </row>
    <row r="15" spans="1:10">
      <c r="A15" s="635"/>
      <c r="B15" s="194" t="s">
        <v>293</v>
      </c>
      <c r="C15" s="95">
        <v>133</v>
      </c>
      <c r="D15" s="95">
        <v>113</v>
      </c>
      <c r="E15" s="95">
        <f t="shared" ref="E15:E73" si="0">D15-C15</f>
        <v>-20</v>
      </c>
      <c r="F15" s="196">
        <f>E15/C15</f>
        <v>-0.15037593984962405</v>
      </c>
    </row>
    <row r="16" spans="1:10">
      <c r="A16" s="635"/>
      <c r="B16" s="194" t="s">
        <v>294</v>
      </c>
      <c r="C16" s="95">
        <v>182</v>
      </c>
      <c r="D16" s="95">
        <v>180</v>
      </c>
      <c r="E16" s="95">
        <f>D16-C16</f>
        <v>-2</v>
      </c>
      <c r="F16" s="196">
        <f t="shared" ref="F16" si="1">E16/C16</f>
        <v>-1.098901098901099E-2</v>
      </c>
    </row>
    <row r="17" spans="1:6" ht="12.75" customHeight="1">
      <c r="A17" s="635"/>
      <c r="B17" s="194" t="s">
        <v>295</v>
      </c>
      <c r="C17" s="95">
        <v>3436</v>
      </c>
      <c r="D17" s="95">
        <v>3356</v>
      </c>
      <c r="E17" s="95">
        <f t="shared" si="0"/>
        <v>-80</v>
      </c>
      <c r="F17" s="196">
        <f t="shared" ref="F17:F23" si="2">E17/C17</f>
        <v>-2.3282887077997673E-2</v>
      </c>
    </row>
    <row r="18" spans="1:6" ht="12.75" customHeight="1">
      <c r="A18" s="635"/>
      <c r="B18" s="194" t="s">
        <v>296</v>
      </c>
      <c r="C18" s="95">
        <v>217</v>
      </c>
      <c r="D18" s="95">
        <v>224</v>
      </c>
      <c r="E18" s="95">
        <f t="shared" ref="E18:E22" si="3">D18-C18</f>
        <v>7</v>
      </c>
      <c r="F18" s="196">
        <f t="shared" si="2"/>
        <v>3.2258064516129031E-2</v>
      </c>
    </row>
    <row r="19" spans="1:6" ht="12.75" customHeight="1">
      <c r="A19" s="635"/>
      <c r="B19" s="194" t="s">
        <v>297</v>
      </c>
      <c r="C19" s="95">
        <v>838</v>
      </c>
      <c r="D19" s="95">
        <v>801</v>
      </c>
      <c r="E19" s="95">
        <f t="shared" si="3"/>
        <v>-37</v>
      </c>
      <c r="F19" s="196">
        <f t="shared" si="2"/>
        <v>-4.41527446300716E-2</v>
      </c>
    </row>
    <row r="20" spans="1:6" ht="12.75" customHeight="1">
      <c r="A20" s="635"/>
      <c r="B20" s="194" t="s">
        <v>298</v>
      </c>
      <c r="C20" s="95">
        <v>413</v>
      </c>
      <c r="D20" s="95">
        <v>382</v>
      </c>
      <c r="E20" s="95">
        <f t="shared" si="3"/>
        <v>-31</v>
      </c>
      <c r="F20" s="196">
        <f t="shared" si="2"/>
        <v>-7.5060532687651338E-2</v>
      </c>
    </row>
    <row r="21" spans="1:6" ht="12.75" customHeight="1">
      <c r="A21" s="635"/>
      <c r="B21" s="194" t="s">
        <v>299</v>
      </c>
      <c r="C21" s="95">
        <v>256</v>
      </c>
      <c r="D21" s="95">
        <v>303</v>
      </c>
      <c r="E21" s="95">
        <f t="shared" si="3"/>
        <v>47</v>
      </c>
      <c r="F21" s="196">
        <f t="shared" si="2"/>
        <v>0.18359375</v>
      </c>
    </row>
    <row r="22" spans="1:6" ht="12.75" customHeight="1">
      <c r="A22" s="631" t="s">
        <v>300</v>
      </c>
      <c r="B22" s="671"/>
      <c r="C22" s="100">
        <v>11064</v>
      </c>
      <c r="D22" s="100">
        <v>11351</v>
      </c>
      <c r="E22" s="100">
        <f t="shared" si="3"/>
        <v>287</v>
      </c>
      <c r="F22" s="198">
        <f t="shared" si="2"/>
        <v>2.593998553868402E-2</v>
      </c>
    </row>
    <row r="23" spans="1:6" ht="12.75" customHeight="1">
      <c r="A23" s="695" t="s">
        <v>301</v>
      </c>
      <c r="B23" s="194" t="s">
        <v>531</v>
      </c>
      <c r="C23" s="95">
        <v>4</v>
      </c>
      <c r="D23" s="95">
        <v>18</v>
      </c>
      <c r="E23" s="95">
        <f t="shared" ref="E23" si="4">D23-C23</f>
        <v>14</v>
      </c>
      <c r="F23" s="196">
        <f t="shared" si="2"/>
        <v>3.5</v>
      </c>
    </row>
    <row r="24" spans="1:6" ht="12.75" customHeight="1">
      <c r="A24" s="696"/>
      <c r="B24" s="238" t="s">
        <v>608</v>
      </c>
      <c r="C24" s="95"/>
      <c r="D24" s="95">
        <v>29</v>
      </c>
      <c r="E24" s="95">
        <f t="shared" ref="E24:E39" si="5">D24-C24</f>
        <v>29</v>
      </c>
      <c r="F24" s="196"/>
    </row>
    <row r="25" spans="1:6" ht="12.75" customHeight="1">
      <c r="A25" s="696"/>
      <c r="B25" s="238" t="s">
        <v>609</v>
      </c>
      <c r="C25" s="95"/>
      <c r="D25" s="95">
        <v>16</v>
      </c>
      <c r="E25" s="95">
        <f t="shared" si="5"/>
        <v>16</v>
      </c>
      <c r="F25" s="196"/>
    </row>
    <row r="26" spans="1:6" ht="12.75" customHeight="1">
      <c r="A26" s="696"/>
      <c r="B26" s="238" t="s">
        <v>610</v>
      </c>
      <c r="C26" s="95"/>
      <c r="D26" s="95">
        <v>8</v>
      </c>
      <c r="E26" s="95">
        <f t="shared" si="5"/>
        <v>8</v>
      </c>
      <c r="F26" s="196"/>
    </row>
    <row r="27" spans="1:6" ht="12.75" customHeight="1">
      <c r="A27" s="696"/>
      <c r="B27" s="194" t="s">
        <v>532</v>
      </c>
      <c r="C27" s="95">
        <v>36</v>
      </c>
      <c r="D27" s="95">
        <v>328</v>
      </c>
      <c r="E27" s="95">
        <f t="shared" si="5"/>
        <v>292</v>
      </c>
      <c r="F27" s="196">
        <f t="shared" ref="F27:F39" si="6">E27/C27</f>
        <v>8.1111111111111107</v>
      </c>
    </row>
    <row r="28" spans="1:6" ht="12.75" customHeight="1">
      <c r="A28" s="696"/>
      <c r="B28" s="194" t="s">
        <v>302</v>
      </c>
      <c r="C28" s="95">
        <v>1</v>
      </c>
      <c r="D28" s="95"/>
      <c r="E28" s="95">
        <f t="shared" si="5"/>
        <v>-1</v>
      </c>
      <c r="F28" s="196">
        <f t="shared" si="6"/>
        <v>-1</v>
      </c>
    </row>
    <row r="29" spans="1:6" ht="12.75" customHeight="1">
      <c r="A29" s="696"/>
      <c r="B29" s="194" t="s">
        <v>303</v>
      </c>
      <c r="C29" s="95">
        <v>8</v>
      </c>
      <c r="D29" s="95">
        <v>3</v>
      </c>
      <c r="E29" s="95">
        <f t="shared" si="5"/>
        <v>-5</v>
      </c>
      <c r="F29" s="196">
        <f t="shared" si="6"/>
        <v>-0.625</v>
      </c>
    </row>
    <row r="30" spans="1:6" ht="12.75" customHeight="1">
      <c r="A30" s="696"/>
      <c r="B30" s="194" t="s">
        <v>304</v>
      </c>
      <c r="C30" s="95">
        <v>176</v>
      </c>
      <c r="D30" s="95">
        <v>55</v>
      </c>
      <c r="E30" s="95">
        <f t="shared" si="5"/>
        <v>-121</v>
      </c>
      <c r="F30" s="196">
        <f t="shared" si="6"/>
        <v>-0.6875</v>
      </c>
    </row>
    <row r="31" spans="1:6" ht="12.75" customHeight="1">
      <c r="A31" s="696"/>
      <c r="B31" s="194" t="s">
        <v>305</v>
      </c>
      <c r="C31" s="95">
        <v>68</v>
      </c>
      <c r="D31" s="95">
        <v>30</v>
      </c>
      <c r="E31" s="95">
        <f t="shared" si="5"/>
        <v>-38</v>
      </c>
      <c r="F31" s="196">
        <f t="shared" si="6"/>
        <v>-0.55882352941176472</v>
      </c>
    </row>
    <row r="32" spans="1:6" ht="12.75" customHeight="1">
      <c r="A32" s="696"/>
      <c r="B32" s="194" t="s">
        <v>306</v>
      </c>
      <c r="C32" s="95">
        <v>522</v>
      </c>
      <c r="D32" s="95">
        <v>157</v>
      </c>
      <c r="E32" s="95">
        <f t="shared" si="5"/>
        <v>-365</v>
      </c>
      <c r="F32" s="196">
        <f t="shared" si="6"/>
        <v>-0.6992337164750958</v>
      </c>
    </row>
    <row r="33" spans="1:6" ht="12.75" customHeight="1">
      <c r="A33" s="696"/>
      <c r="B33" s="194" t="s">
        <v>307</v>
      </c>
      <c r="C33" s="95">
        <v>78</v>
      </c>
      <c r="D33" s="95"/>
      <c r="E33" s="95">
        <f t="shared" si="5"/>
        <v>-78</v>
      </c>
      <c r="F33" s="196">
        <f t="shared" si="6"/>
        <v>-1</v>
      </c>
    </row>
    <row r="34" spans="1:6" ht="12.75" customHeight="1">
      <c r="A34" s="696"/>
      <c r="B34" s="194" t="s">
        <v>308</v>
      </c>
      <c r="C34" s="95">
        <v>105</v>
      </c>
      <c r="D34" s="95">
        <v>27</v>
      </c>
      <c r="E34" s="95">
        <f t="shared" si="5"/>
        <v>-78</v>
      </c>
      <c r="F34" s="196">
        <f t="shared" si="6"/>
        <v>-0.74285714285714288</v>
      </c>
    </row>
    <row r="35" spans="1:6" ht="12.75" customHeight="1">
      <c r="A35" s="696"/>
      <c r="B35" s="194" t="s">
        <v>309</v>
      </c>
      <c r="C35" s="95">
        <v>12</v>
      </c>
      <c r="D35" s="95">
        <v>5</v>
      </c>
      <c r="E35" s="95">
        <f t="shared" si="5"/>
        <v>-7</v>
      </c>
      <c r="F35" s="196">
        <f t="shared" si="6"/>
        <v>-0.58333333333333337</v>
      </c>
    </row>
    <row r="36" spans="1:6" ht="12.75" customHeight="1">
      <c r="A36" s="696"/>
      <c r="B36" s="194" t="s">
        <v>310</v>
      </c>
      <c r="C36" s="95">
        <v>21</v>
      </c>
      <c r="D36" s="95">
        <v>8</v>
      </c>
      <c r="E36" s="95">
        <f t="shared" si="5"/>
        <v>-13</v>
      </c>
      <c r="F36" s="196">
        <f t="shared" si="6"/>
        <v>-0.61904761904761907</v>
      </c>
    </row>
    <row r="37" spans="1:6" ht="12.75" customHeight="1">
      <c r="A37" s="696"/>
      <c r="B37" s="194" t="s">
        <v>311</v>
      </c>
      <c r="C37" s="95">
        <v>201</v>
      </c>
      <c r="D37" s="95">
        <v>58</v>
      </c>
      <c r="E37" s="95">
        <f t="shared" si="5"/>
        <v>-143</v>
      </c>
      <c r="F37" s="196">
        <f t="shared" si="6"/>
        <v>-0.71144278606965172</v>
      </c>
    </row>
    <row r="38" spans="1:6" ht="12.75" customHeight="1">
      <c r="A38" s="696"/>
      <c r="B38" s="194" t="s">
        <v>312</v>
      </c>
      <c r="C38" s="95">
        <v>30</v>
      </c>
      <c r="D38" s="95">
        <v>15</v>
      </c>
      <c r="E38" s="95">
        <f t="shared" si="5"/>
        <v>-15</v>
      </c>
      <c r="F38" s="196">
        <f t="shared" si="6"/>
        <v>-0.5</v>
      </c>
    </row>
    <row r="39" spans="1:6" ht="12.75" customHeight="1">
      <c r="A39" s="697"/>
      <c r="B39" s="194" t="s">
        <v>313</v>
      </c>
      <c r="C39" s="95">
        <v>1</v>
      </c>
      <c r="D39" s="95"/>
      <c r="E39" s="95">
        <f t="shared" si="5"/>
        <v>-1</v>
      </c>
      <c r="F39" s="196">
        <f t="shared" si="6"/>
        <v>-1</v>
      </c>
    </row>
    <row r="40" spans="1:6" ht="12.75" customHeight="1">
      <c r="A40" s="631" t="s">
        <v>314</v>
      </c>
      <c r="B40" s="671"/>
      <c r="C40" s="100">
        <v>1263</v>
      </c>
      <c r="D40" s="100">
        <v>757</v>
      </c>
      <c r="E40" s="100">
        <f t="shared" ref="E40:E45" si="7">D40-C40</f>
        <v>-506</v>
      </c>
      <c r="F40" s="198">
        <f t="shared" ref="F40:F47" si="8">E40/C40</f>
        <v>-0.40063341250989709</v>
      </c>
    </row>
    <row r="41" spans="1:6" ht="12.75" customHeight="1">
      <c r="A41" s="633" t="s">
        <v>535</v>
      </c>
      <c r="B41" s="194" t="s">
        <v>315</v>
      </c>
      <c r="C41" s="95">
        <v>1231</v>
      </c>
      <c r="D41" s="95">
        <v>1121</v>
      </c>
      <c r="E41" s="95">
        <f t="shared" si="7"/>
        <v>-110</v>
      </c>
      <c r="F41" s="196">
        <f t="shared" si="8"/>
        <v>-8.9358245329000816E-2</v>
      </c>
    </row>
    <row r="42" spans="1:6" ht="12.75" customHeight="1">
      <c r="A42" s="635"/>
      <c r="B42" s="194" t="s">
        <v>316</v>
      </c>
      <c r="C42" s="95">
        <v>4487</v>
      </c>
      <c r="D42" s="95">
        <v>4567</v>
      </c>
      <c r="E42" s="95">
        <f t="shared" si="7"/>
        <v>80</v>
      </c>
      <c r="F42" s="196">
        <f t="shared" si="8"/>
        <v>1.7829284599955426E-2</v>
      </c>
    </row>
    <row r="43" spans="1:6" ht="12.75" customHeight="1">
      <c r="A43" s="635"/>
      <c r="B43" s="194" t="s">
        <v>317</v>
      </c>
      <c r="C43" s="95">
        <v>1377</v>
      </c>
      <c r="D43" s="95">
        <v>1304</v>
      </c>
      <c r="E43" s="95">
        <f t="shared" si="7"/>
        <v>-73</v>
      </c>
      <c r="F43" s="196">
        <f t="shared" si="8"/>
        <v>-5.3013798111837325E-2</v>
      </c>
    </row>
    <row r="44" spans="1:6" ht="12.75" customHeight="1">
      <c r="A44" s="635"/>
      <c r="B44" s="194" t="s">
        <v>318</v>
      </c>
      <c r="C44" s="95">
        <v>114</v>
      </c>
      <c r="D44" s="95"/>
      <c r="E44" s="95">
        <f t="shared" si="7"/>
        <v>-114</v>
      </c>
      <c r="F44" s="196">
        <f t="shared" si="8"/>
        <v>-1</v>
      </c>
    </row>
    <row r="45" spans="1:6" ht="12.75" customHeight="1">
      <c r="A45" s="635"/>
      <c r="B45" s="194" t="s">
        <v>319</v>
      </c>
      <c r="C45" s="95">
        <v>4104</v>
      </c>
      <c r="D45" s="95">
        <v>4098</v>
      </c>
      <c r="E45" s="95">
        <f t="shared" si="7"/>
        <v>-6</v>
      </c>
      <c r="F45" s="196">
        <f t="shared" si="8"/>
        <v>-1.4619883040935672E-3</v>
      </c>
    </row>
    <row r="46" spans="1:6" ht="12.75" customHeight="1">
      <c r="A46" s="635"/>
      <c r="B46" s="194" t="s">
        <v>320</v>
      </c>
      <c r="C46" s="95">
        <v>377</v>
      </c>
      <c r="D46" s="95">
        <v>354</v>
      </c>
      <c r="E46" s="95">
        <f t="shared" si="0"/>
        <v>-23</v>
      </c>
      <c r="F46" s="196">
        <f t="shared" si="8"/>
        <v>-6.1007957559681698E-2</v>
      </c>
    </row>
    <row r="47" spans="1:6" ht="12.75" customHeight="1">
      <c r="A47" s="635"/>
      <c r="B47" s="194" t="s">
        <v>533</v>
      </c>
      <c r="C47" s="95">
        <v>82</v>
      </c>
      <c r="D47" s="95">
        <v>158</v>
      </c>
      <c r="E47" s="95">
        <f>D47-C47</f>
        <v>76</v>
      </c>
      <c r="F47" s="196">
        <f t="shared" si="8"/>
        <v>0.92682926829268297</v>
      </c>
    </row>
    <row r="48" spans="1:6" ht="12.75" customHeight="1">
      <c r="A48" s="635"/>
      <c r="B48" s="194" t="s">
        <v>321</v>
      </c>
      <c r="C48" s="95">
        <v>6</v>
      </c>
      <c r="D48" s="95">
        <v>5</v>
      </c>
      <c r="E48" s="95">
        <f t="shared" si="0"/>
        <v>-1</v>
      </c>
      <c r="F48" s="196">
        <f t="shared" ref="F48:F55" si="9">E48/C48</f>
        <v>-0.16666666666666666</v>
      </c>
    </row>
    <row r="49" spans="1:6" ht="12.75" customHeight="1">
      <c r="A49" s="635"/>
      <c r="B49" s="194" t="s">
        <v>322</v>
      </c>
      <c r="C49" s="95">
        <v>247</v>
      </c>
      <c r="D49" s="95">
        <v>202</v>
      </c>
      <c r="E49" s="95">
        <f t="shared" si="0"/>
        <v>-45</v>
      </c>
      <c r="F49" s="196">
        <f t="shared" si="9"/>
        <v>-0.18218623481781376</v>
      </c>
    </row>
    <row r="50" spans="1:6" ht="12.75" customHeight="1">
      <c r="A50" s="635"/>
      <c r="B50" s="194" t="s">
        <v>323</v>
      </c>
      <c r="C50" s="95">
        <v>314</v>
      </c>
      <c r="D50" s="95">
        <v>305</v>
      </c>
      <c r="E50" s="95">
        <f t="shared" si="0"/>
        <v>-9</v>
      </c>
      <c r="F50" s="196">
        <f t="shared" si="9"/>
        <v>-2.8662420382165606E-2</v>
      </c>
    </row>
    <row r="51" spans="1:6" ht="12.75" customHeight="1">
      <c r="A51" s="635"/>
      <c r="B51" s="194" t="s">
        <v>324</v>
      </c>
      <c r="C51" s="95">
        <v>39</v>
      </c>
      <c r="D51" s="95">
        <v>42</v>
      </c>
      <c r="E51" s="95">
        <f t="shared" si="0"/>
        <v>3</v>
      </c>
      <c r="F51" s="196">
        <f t="shared" si="9"/>
        <v>7.6923076923076927E-2</v>
      </c>
    </row>
    <row r="52" spans="1:6" ht="12.75" customHeight="1">
      <c r="A52" s="635"/>
      <c r="B52" s="194" t="s">
        <v>325</v>
      </c>
      <c r="C52" s="95">
        <v>2</v>
      </c>
      <c r="D52" s="95">
        <v>1</v>
      </c>
      <c r="E52" s="95">
        <f t="shared" si="0"/>
        <v>-1</v>
      </c>
      <c r="F52" s="196">
        <f t="shared" si="9"/>
        <v>-0.5</v>
      </c>
    </row>
    <row r="53" spans="1:6" ht="12.75" customHeight="1">
      <c r="A53" s="635"/>
      <c r="B53" s="194" t="s">
        <v>534</v>
      </c>
      <c r="C53" s="95">
        <v>629</v>
      </c>
      <c r="D53" s="95">
        <v>523</v>
      </c>
      <c r="E53" s="95">
        <f t="shared" si="0"/>
        <v>-106</v>
      </c>
      <c r="F53" s="196">
        <f t="shared" si="9"/>
        <v>-0.16852146263910969</v>
      </c>
    </row>
    <row r="54" spans="1:6" ht="12.75" customHeight="1">
      <c r="A54" s="635"/>
      <c r="B54" s="194" t="s">
        <v>326</v>
      </c>
      <c r="C54" s="95">
        <v>615</v>
      </c>
      <c r="D54" s="95">
        <v>520</v>
      </c>
      <c r="E54" s="95">
        <f t="shared" si="0"/>
        <v>-95</v>
      </c>
      <c r="F54" s="196">
        <f t="shared" si="9"/>
        <v>-0.15447154471544716</v>
      </c>
    </row>
    <row r="55" spans="1:6" ht="12.75" customHeight="1">
      <c r="A55" s="635"/>
      <c r="B55" s="194" t="s">
        <v>327</v>
      </c>
      <c r="C55" s="95">
        <v>28</v>
      </c>
      <c r="D55" s="95">
        <v>17</v>
      </c>
      <c r="E55" s="95">
        <f t="shared" si="0"/>
        <v>-11</v>
      </c>
      <c r="F55" s="196">
        <f t="shared" si="9"/>
        <v>-0.39285714285714285</v>
      </c>
    </row>
    <row r="56" spans="1:6">
      <c r="A56" s="635"/>
      <c r="B56" s="194" t="s">
        <v>328</v>
      </c>
      <c r="C56" s="95">
        <v>141</v>
      </c>
      <c r="D56" s="95">
        <v>107</v>
      </c>
      <c r="E56" s="95">
        <f t="shared" ref="E56:E62" si="10">D56-C56</f>
        <v>-34</v>
      </c>
      <c r="F56" s="196">
        <f t="shared" ref="F56:F62" si="11">E56/C56</f>
        <v>-0.24113475177304963</v>
      </c>
    </row>
    <row r="57" spans="1:6">
      <c r="A57" s="635"/>
      <c r="B57" s="194" t="s">
        <v>329</v>
      </c>
      <c r="C57" s="95">
        <v>17</v>
      </c>
      <c r="D57" s="95">
        <v>15</v>
      </c>
      <c r="E57" s="95">
        <f t="shared" si="10"/>
        <v>-2</v>
      </c>
      <c r="F57" s="196">
        <f t="shared" si="11"/>
        <v>-0.11764705882352941</v>
      </c>
    </row>
    <row r="58" spans="1:6">
      <c r="A58" s="631" t="s">
        <v>330</v>
      </c>
      <c r="B58" s="671"/>
      <c r="C58" s="100">
        <v>13810</v>
      </c>
      <c r="D58" s="100">
        <v>13339</v>
      </c>
      <c r="E58" s="100">
        <f t="shared" si="10"/>
        <v>-471</v>
      </c>
      <c r="F58" s="198">
        <f t="shared" si="11"/>
        <v>-3.4105720492396817E-2</v>
      </c>
    </row>
    <row r="59" spans="1:6" ht="12.75" customHeight="1">
      <c r="A59" s="635"/>
      <c r="B59" s="194" t="s">
        <v>331</v>
      </c>
      <c r="C59" s="95">
        <v>14</v>
      </c>
      <c r="D59" s="95"/>
      <c r="E59" s="95">
        <f t="shared" si="10"/>
        <v>-14</v>
      </c>
      <c r="F59" s="196">
        <f t="shared" si="11"/>
        <v>-1</v>
      </c>
    </row>
    <row r="60" spans="1:6" ht="12.75" customHeight="1">
      <c r="A60" s="635"/>
      <c r="B60" s="194" t="s">
        <v>463</v>
      </c>
      <c r="C60" s="95">
        <v>57</v>
      </c>
      <c r="D60" s="95"/>
      <c r="E60" s="95">
        <f t="shared" si="10"/>
        <v>-57</v>
      </c>
      <c r="F60" s="196">
        <f t="shared" si="11"/>
        <v>-1</v>
      </c>
    </row>
    <row r="61" spans="1:6" ht="12.75" customHeight="1">
      <c r="A61" s="635"/>
      <c r="B61" s="194" t="s">
        <v>332</v>
      </c>
      <c r="C61" s="95">
        <v>17</v>
      </c>
      <c r="D61" s="95">
        <v>19</v>
      </c>
      <c r="E61" s="95">
        <f t="shared" si="10"/>
        <v>2</v>
      </c>
      <c r="F61" s="196">
        <f t="shared" si="11"/>
        <v>0.11764705882352941</v>
      </c>
    </row>
    <row r="62" spans="1:6" ht="12.75" customHeight="1">
      <c r="A62" s="635"/>
      <c r="B62" s="194" t="s">
        <v>333</v>
      </c>
      <c r="C62" s="95">
        <v>1826</v>
      </c>
      <c r="D62" s="95">
        <v>1999</v>
      </c>
      <c r="E62" s="95">
        <f t="shared" si="10"/>
        <v>173</v>
      </c>
      <c r="F62" s="196">
        <f t="shared" si="11"/>
        <v>9.4742606790799558E-2</v>
      </c>
    </row>
    <row r="63" spans="1:6" ht="12.75" customHeight="1">
      <c r="A63" s="635"/>
      <c r="B63" s="194" t="s">
        <v>536</v>
      </c>
      <c r="C63" s="95">
        <v>21</v>
      </c>
      <c r="D63" s="95">
        <v>57</v>
      </c>
      <c r="E63" s="95">
        <f t="shared" si="0"/>
        <v>36</v>
      </c>
      <c r="F63" s="196"/>
    </row>
    <row r="64" spans="1:6" ht="12.75" customHeight="1">
      <c r="A64" s="635"/>
      <c r="B64" s="238" t="s">
        <v>611</v>
      </c>
      <c r="C64" s="95">
        <v>383</v>
      </c>
      <c r="D64" s="95">
        <v>602</v>
      </c>
      <c r="E64" s="95">
        <f t="shared" si="0"/>
        <v>219</v>
      </c>
      <c r="F64" s="196">
        <f t="shared" ref="F64" si="12">E64/C64</f>
        <v>0.57180156657963443</v>
      </c>
    </row>
    <row r="65" spans="1:6" ht="12.75" customHeight="1">
      <c r="A65" s="635"/>
      <c r="B65" s="194" t="s">
        <v>334</v>
      </c>
      <c r="C65" s="95">
        <v>11</v>
      </c>
      <c r="D65" s="95">
        <v>5</v>
      </c>
      <c r="E65" s="95">
        <f>D65-C65</f>
        <v>-6</v>
      </c>
      <c r="F65" s="196">
        <f>E65/C65</f>
        <v>-0.54545454545454541</v>
      </c>
    </row>
    <row r="66" spans="1:6" ht="12.75" customHeight="1">
      <c r="A66" s="635"/>
      <c r="B66" s="194" t="s">
        <v>335</v>
      </c>
      <c r="C66" s="95">
        <v>65</v>
      </c>
      <c r="D66" s="95">
        <v>12</v>
      </c>
      <c r="E66" s="95">
        <f>D66-C66</f>
        <v>-53</v>
      </c>
      <c r="F66" s="196">
        <f>E66/C66</f>
        <v>-0.81538461538461537</v>
      </c>
    </row>
    <row r="67" spans="1:6" ht="12.75" customHeight="1">
      <c r="A67" s="635"/>
      <c r="B67" s="194" t="s">
        <v>336</v>
      </c>
      <c r="C67" s="95">
        <v>3</v>
      </c>
      <c r="D67" s="95"/>
      <c r="E67" s="95">
        <f t="shared" ref="E67:E69" si="13">D67-C67</f>
        <v>-3</v>
      </c>
      <c r="F67" s="196">
        <f t="shared" ref="F67" si="14">E67/C67</f>
        <v>-1</v>
      </c>
    </row>
    <row r="68" spans="1:6" ht="12.75" customHeight="1">
      <c r="A68" s="635"/>
      <c r="B68" s="238" t="s">
        <v>612</v>
      </c>
      <c r="C68" s="95"/>
      <c r="D68" s="95">
        <v>102</v>
      </c>
      <c r="E68" s="95">
        <f t="shared" si="13"/>
        <v>102</v>
      </c>
      <c r="F68" s="196"/>
    </row>
    <row r="69" spans="1:6" ht="12.75" customHeight="1">
      <c r="A69" s="635"/>
      <c r="B69" s="238" t="s">
        <v>613</v>
      </c>
      <c r="C69" s="95"/>
      <c r="D69" s="95">
        <v>33</v>
      </c>
      <c r="E69" s="95">
        <f t="shared" si="13"/>
        <v>33</v>
      </c>
      <c r="F69" s="196"/>
    </row>
    <row r="70" spans="1:6">
      <c r="A70" s="635"/>
      <c r="B70" s="194" t="s">
        <v>337</v>
      </c>
      <c r="C70" s="95">
        <v>33</v>
      </c>
      <c r="D70" s="95">
        <v>6</v>
      </c>
      <c r="E70" s="95">
        <f t="shared" si="0"/>
        <v>-27</v>
      </c>
      <c r="F70" s="196">
        <f t="shared" ref="F70:F113" si="15">E70/C70</f>
        <v>-0.81818181818181823</v>
      </c>
    </row>
    <row r="71" spans="1:6">
      <c r="A71" s="635"/>
      <c r="B71" s="194" t="s">
        <v>338</v>
      </c>
      <c r="C71" s="95">
        <v>33</v>
      </c>
      <c r="D71" s="95">
        <v>43</v>
      </c>
      <c r="E71" s="95">
        <f t="shared" si="0"/>
        <v>10</v>
      </c>
      <c r="F71" s="196">
        <f t="shared" si="15"/>
        <v>0.30303030303030304</v>
      </c>
    </row>
    <row r="72" spans="1:6">
      <c r="A72" s="635"/>
      <c r="B72" s="194" t="s">
        <v>339</v>
      </c>
      <c r="C72" s="95">
        <v>1163</v>
      </c>
      <c r="D72" s="95">
        <v>1178</v>
      </c>
      <c r="E72" s="95">
        <f t="shared" si="0"/>
        <v>15</v>
      </c>
      <c r="F72" s="196">
        <f t="shared" si="15"/>
        <v>1.2897678417884782E-2</v>
      </c>
    </row>
    <row r="73" spans="1:6">
      <c r="A73" s="635"/>
      <c r="B73" s="194" t="s">
        <v>340</v>
      </c>
      <c r="C73" s="95">
        <v>64</v>
      </c>
      <c r="D73" s="95">
        <v>65</v>
      </c>
      <c r="E73" s="95">
        <f t="shared" si="0"/>
        <v>1</v>
      </c>
      <c r="F73" s="196">
        <f t="shared" si="15"/>
        <v>1.5625E-2</v>
      </c>
    </row>
    <row r="74" spans="1:6">
      <c r="A74" s="631" t="s">
        <v>341</v>
      </c>
      <c r="B74" s="671"/>
      <c r="C74" s="100">
        <v>3690</v>
      </c>
      <c r="D74" s="100">
        <v>4121</v>
      </c>
      <c r="E74" s="100">
        <f t="shared" ref="E74:E127" si="16">D74-C74</f>
        <v>431</v>
      </c>
      <c r="F74" s="198">
        <f t="shared" si="15"/>
        <v>0.11680216802168021</v>
      </c>
    </row>
    <row r="75" spans="1:6">
      <c r="A75" s="692" t="s">
        <v>342</v>
      </c>
      <c r="B75" s="194" t="s">
        <v>348</v>
      </c>
      <c r="C75" s="95">
        <v>3439</v>
      </c>
      <c r="D75" s="95">
        <v>1763</v>
      </c>
      <c r="E75" s="95">
        <f>D75-C75</f>
        <v>-1676</v>
      </c>
      <c r="F75" s="196">
        <f>E75/C75</f>
        <v>-0.48735097412038381</v>
      </c>
    </row>
    <row r="76" spans="1:6">
      <c r="A76" s="693"/>
      <c r="B76" s="238" t="s">
        <v>614</v>
      </c>
      <c r="C76" s="95"/>
      <c r="D76" s="95">
        <v>1879</v>
      </c>
      <c r="E76" s="95">
        <f t="shared" ref="E76:E77" si="17">D76-C76</f>
        <v>1879</v>
      </c>
      <c r="F76" s="196"/>
    </row>
    <row r="77" spans="1:6">
      <c r="A77" s="693"/>
      <c r="B77" s="238" t="s">
        <v>615</v>
      </c>
      <c r="C77" s="95"/>
      <c r="D77" s="95">
        <v>7</v>
      </c>
      <c r="E77" s="95">
        <f t="shared" si="17"/>
        <v>7</v>
      </c>
      <c r="F77" s="196"/>
    </row>
    <row r="78" spans="1:6">
      <c r="A78" s="693"/>
      <c r="B78" s="194" t="s">
        <v>343</v>
      </c>
      <c r="C78" s="95">
        <v>702</v>
      </c>
      <c r="D78" s="95">
        <v>743</v>
      </c>
      <c r="E78" s="95">
        <f t="shared" si="16"/>
        <v>41</v>
      </c>
      <c r="F78" s="196">
        <f t="shared" si="15"/>
        <v>5.8404558404558403E-2</v>
      </c>
    </row>
    <row r="79" spans="1:6">
      <c r="A79" s="693"/>
      <c r="B79" s="194" t="s">
        <v>349</v>
      </c>
      <c r="C79" s="95">
        <v>3223</v>
      </c>
      <c r="D79" s="95">
        <v>3354</v>
      </c>
      <c r="E79" s="95">
        <f>D79-C79</f>
        <v>131</v>
      </c>
      <c r="F79" s="196">
        <f>E79/C79</f>
        <v>4.0645361464474089E-2</v>
      </c>
    </row>
    <row r="80" spans="1:6">
      <c r="A80" s="693"/>
      <c r="B80" s="194" t="s">
        <v>344</v>
      </c>
      <c r="C80" s="95">
        <v>339</v>
      </c>
      <c r="D80" s="95">
        <v>339</v>
      </c>
      <c r="E80" s="95">
        <f t="shared" si="16"/>
        <v>0</v>
      </c>
      <c r="F80" s="196">
        <f t="shared" si="15"/>
        <v>0</v>
      </c>
    </row>
    <row r="81" spans="1:6">
      <c r="A81" s="693"/>
      <c r="B81" s="194" t="s">
        <v>350</v>
      </c>
      <c r="C81" s="95">
        <v>56</v>
      </c>
      <c r="D81" s="95">
        <v>51</v>
      </c>
      <c r="E81" s="95">
        <f>D81-C81</f>
        <v>-5</v>
      </c>
      <c r="F81" s="196">
        <f>E81/C81</f>
        <v>-8.9285714285714288E-2</v>
      </c>
    </row>
    <row r="82" spans="1:6">
      <c r="A82" s="693"/>
      <c r="B82" s="194" t="s">
        <v>345</v>
      </c>
      <c r="C82" s="95">
        <v>363</v>
      </c>
      <c r="D82" s="95">
        <v>348</v>
      </c>
      <c r="E82" s="95">
        <f t="shared" si="16"/>
        <v>-15</v>
      </c>
      <c r="F82" s="196">
        <f t="shared" si="15"/>
        <v>-4.1322314049586778E-2</v>
      </c>
    </row>
    <row r="83" spans="1:6">
      <c r="A83" s="693"/>
      <c r="B83" s="194" t="s">
        <v>346</v>
      </c>
      <c r="C83" s="95">
        <v>79</v>
      </c>
      <c r="D83" s="95">
        <v>73</v>
      </c>
      <c r="E83" s="95">
        <f t="shared" si="16"/>
        <v>-6</v>
      </c>
      <c r="F83" s="196">
        <f>E83/C83</f>
        <v>-7.5949367088607597E-2</v>
      </c>
    </row>
    <row r="84" spans="1:6">
      <c r="A84" s="693"/>
      <c r="B84" s="194" t="s">
        <v>351</v>
      </c>
      <c r="C84" s="95">
        <v>33</v>
      </c>
      <c r="D84" s="95">
        <v>9</v>
      </c>
      <c r="E84" s="95">
        <f>D84-C84</f>
        <v>-24</v>
      </c>
      <c r="F84" s="196">
        <f t="shared" si="15"/>
        <v>-0.72727272727272729</v>
      </c>
    </row>
    <row r="85" spans="1:6">
      <c r="A85" s="693"/>
      <c r="B85" s="194" t="s">
        <v>352</v>
      </c>
      <c r="C85" s="95">
        <v>100</v>
      </c>
      <c r="D85" s="95">
        <v>45</v>
      </c>
      <c r="E85" s="95">
        <f>D85-C85</f>
        <v>-55</v>
      </c>
      <c r="F85" s="196">
        <f t="shared" si="15"/>
        <v>-0.55000000000000004</v>
      </c>
    </row>
    <row r="86" spans="1:6">
      <c r="A86" s="693"/>
      <c r="B86" s="238" t="s">
        <v>616</v>
      </c>
      <c r="C86" s="95"/>
      <c r="D86" s="95">
        <v>20</v>
      </c>
      <c r="E86" s="95">
        <f>D86-C86</f>
        <v>20</v>
      </c>
      <c r="F86" s="196"/>
    </row>
    <row r="87" spans="1:6">
      <c r="A87" s="693"/>
      <c r="B87" s="194" t="s">
        <v>353</v>
      </c>
      <c r="C87" s="95">
        <v>313</v>
      </c>
      <c r="D87" s="95">
        <v>314</v>
      </c>
      <c r="E87" s="95">
        <f t="shared" si="16"/>
        <v>1</v>
      </c>
      <c r="F87" s="196">
        <f t="shared" si="15"/>
        <v>3.1948881789137379E-3</v>
      </c>
    </row>
    <row r="88" spans="1:6">
      <c r="A88" s="693"/>
      <c r="B88" s="194" t="s">
        <v>354</v>
      </c>
      <c r="C88" s="95">
        <v>550</v>
      </c>
      <c r="D88" s="95">
        <v>521</v>
      </c>
      <c r="E88" s="95">
        <f>D88-C88</f>
        <v>-29</v>
      </c>
      <c r="F88" s="196">
        <f t="shared" si="15"/>
        <v>-5.2727272727272727E-2</v>
      </c>
    </row>
    <row r="89" spans="1:6">
      <c r="A89" s="693"/>
      <c r="B89" s="194" t="s">
        <v>355</v>
      </c>
      <c r="C89" s="95">
        <v>478</v>
      </c>
      <c r="D89" s="95">
        <v>436</v>
      </c>
      <c r="E89" s="95">
        <f t="shared" si="16"/>
        <v>-42</v>
      </c>
      <c r="F89" s="196">
        <f t="shared" si="15"/>
        <v>-8.7866108786610872E-2</v>
      </c>
    </row>
    <row r="90" spans="1:6">
      <c r="A90" s="693"/>
      <c r="B90" s="194" t="s">
        <v>356</v>
      </c>
      <c r="C90" s="95">
        <v>389</v>
      </c>
      <c r="D90" s="95">
        <v>316</v>
      </c>
      <c r="E90" s="95">
        <f>D90-C90</f>
        <v>-73</v>
      </c>
      <c r="F90" s="196">
        <f t="shared" si="15"/>
        <v>-0.18766066838046272</v>
      </c>
    </row>
    <row r="91" spans="1:6" ht="12.75" customHeight="1">
      <c r="A91" s="693"/>
      <c r="B91" s="238" t="s">
        <v>617</v>
      </c>
      <c r="C91" s="95"/>
      <c r="D91" s="95">
        <v>600</v>
      </c>
      <c r="E91" s="95">
        <f>D91-C91</f>
        <v>600</v>
      </c>
      <c r="F91" s="196"/>
    </row>
    <row r="92" spans="1:6">
      <c r="A92" s="693"/>
      <c r="B92" s="194" t="s">
        <v>347</v>
      </c>
      <c r="C92" s="95">
        <v>313</v>
      </c>
      <c r="D92" s="95">
        <v>274</v>
      </c>
      <c r="E92" s="95">
        <f>D92-C92</f>
        <v>-39</v>
      </c>
      <c r="F92" s="196">
        <f>E92/C92</f>
        <v>-0.12460063897763578</v>
      </c>
    </row>
    <row r="93" spans="1:6">
      <c r="A93" s="693"/>
      <c r="B93" s="194" t="s">
        <v>357</v>
      </c>
      <c r="C93" s="95">
        <v>1130</v>
      </c>
      <c r="D93" s="95">
        <v>570</v>
      </c>
      <c r="E93" s="95">
        <f>D93-C93</f>
        <v>-560</v>
      </c>
      <c r="F93" s="196">
        <f t="shared" si="15"/>
        <v>-0.49557522123893805</v>
      </c>
    </row>
    <row r="94" spans="1:6">
      <c r="A94" s="693"/>
      <c r="B94" s="194" t="s">
        <v>358</v>
      </c>
      <c r="C94" s="95">
        <v>239</v>
      </c>
      <c r="D94" s="95">
        <v>186</v>
      </c>
      <c r="E94" s="95">
        <f t="shared" si="16"/>
        <v>-53</v>
      </c>
      <c r="F94" s="196">
        <f t="shared" si="15"/>
        <v>-0.22175732217573221</v>
      </c>
    </row>
    <row r="95" spans="1:6">
      <c r="A95" s="693"/>
      <c r="B95" s="194" t="s">
        <v>359</v>
      </c>
      <c r="C95" s="95">
        <v>190</v>
      </c>
      <c r="D95" s="95">
        <v>172</v>
      </c>
      <c r="E95" s="95">
        <f t="shared" si="16"/>
        <v>-18</v>
      </c>
      <c r="F95" s="196">
        <f t="shared" si="15"/>
        <v>-9.4736842105263161E-2</v>
      </c>
    </row>
    <row r="96" spans="1:6">
      <c r="A96" s="693"/>
      <c r="B96" s="194" t="s">
        <v>360</v>
      </c>
      <c r="C96" s="95">
        <v>55</v>
      </c>
      <c r="D96" s="95">
        <v>58</v>
      </c>
      <c r="E96" s="95">
        <f t="shared" si="16"/>
        <v>3</v>
      </c>
      <c r="F96" s="196">
        <f t="shared" si="15"/>
        <v>5.4545454545454543E-2</v>
      </c>
    </row>
    <row r="97" spans="1:6">
      <c r="A97" s="693"/>
      <c r="B97" s="194" t="s">
        <v>361</v>
      </c>
      <c r="C97" s="95">
        <v>543</v>
      </c>
      <c r="D97" s="95">
        <v>462</v>
      </c>
      <c r="E97" s="95">
        <f t="shared" si="16"/>
        <v>-81</v>
      </c>
      <c r="F97" s="196">
        <f t="shared" si="15"/>
        <v>-0.14917127071823205</v>
      </c>
    </row>
    <row r="98" spans="1:6">
      <c r="A98" s="693"/>
      <c r="B98" s="194" t="s">
        <v>362</v>
      </c>
      <c r="C98" s="95">
        <v>353</v>
      </c>
      <c r="D98" s="95">
        <v>306</v>
      </c>
      <c r="E98" s="95">
        <f t="shared" si="16"/>
        <v>-47</v>
      </c>
      <c r="F98" s="196">
        <f t="shared" si="15"/>
        <v>-0.13314447592067988</v>
      </c>
    </row>
    <row r="99" spans="1:6">
      <c r="A99" s="694"/>
      <c r="B99" s="194" t="s">
        <v>363</v>
      </c>
      <c r="C99" s="95">
        <v>934</v>
      </c>
      <c r="D99" s="95">
        <v>871</v>
      </c>
      <c r="E99" s="95">
        <f>D99-C99</f>
        <v>-63</v>
      </c>
      <c r="F99" s="196">
        <f t="shared" si="15"/>
        <v>-6.7451820128479653E-2</v>
      </c>
    </row>
    <row r="100" spans="1:6">
      <c r="A100" s="631" t="s">
        <v>364</v>
      </c>
      <c r="B100" s="671"/>
      <c r="C100" s="100">
        <v>13821</v>
      </c>
      <c r="D100" s="100">
        <v>13717</v>
      </c>
      <c r="E100" s="100">
        <f t="shared" si="16"/>
        <v>-104</v>
      </c>
      <c r="F100" s="198">
        <f t="shared" si="15"/>
        <v>-7.5247811301642426E-3</v>
      </c>
    </row>
    <row r="101" spans="1:6">
      <c r="A101" s="633" t="s">
        <v>365</v>
      </c>
      <c r="B101" s="194" t="s">
        <v>366</v>
      </c>
      <c r="C101" s="95">
        <v>4</v>
      </c>
      <c r="D101" s="95">
        <v>5</v>
      </c>
      <c r="E101" s="95">
        <f>D101-C101</f>
        <v>1</v>
      </c>
      <c r="F101" s="196">
        <f t="shared" si="15"/>
        <v>0.25</v>
      </c>
    </row>
    <row r="102" spans="1:6">
      <c r="A102" s="635"/>
      <c r="B102" s="194" t="s">
        <v>367</v>
      </c>
      <c r="C102" s="95">
        <v>1</v>
      </c>
      <c r="D102" s="95">
        <v>1</v>
      </c>
      <c r="E102" s="95">
        <f>D102-C102</f>
        <v>0</v>
      </c>
      <c r="F102" s="196">
        <f t="shared" si="15"/>
        <v>0</v>
      </c>
    </row>
    <row r="103" spans="1:6">
      <c r="A103" s="635"/>
      <c r="B103" s="194" t="s">
        <v>368</v>
      </c>
      <c r="C103" s="95">
        <v>562</v>
      </c>
      <c r="D103" s="95">
        <v>617</v>
      </c>
      <c r="E103" s="95">
        <f t="shared" si="16"/>
        <v>55</v>
      </c>
      <c r="F103" s="196">
        <f t="shared" si="15"/>
        <v>9.7864768683274025E-2</v>
      </c>
    </row>
    <row r="104" spans="1:6">
      <c r="A104" s="635"/>
      <c r="B104" s="194" t="s">
        <v>369</v>
      </c>
      <c r="C104" s="95">
        <v>21</v>
      </c>
      <c r="D104" s="95">
        <v>34</v>
      </c>
      <c r="E104" s="95">
        <f>D104-C104</f>
        <v>13</v>
      </c>
      <c r="F104" s="196">
        <f t="shared" si="15"/>
        <v>0.61904761904761907</v>
      </c>
    </row>
    <row r="105" spans="1:6">
      <c r="A105" s="635"/>
      <c r="B105" s="194" t="s">
        <v>370</v>
      </c>
      <c r="C105" s="95">
        <v>1</v>
      </c>
      <c r="D105" s="95"/>
      <c r="E105" s="95">
        <f>D105-C105</f>
        <v>-1</v>
      </c>
      <c r="F105" s="196">
        <f t="shared" si="15"/>
        <v>-1</v>
      </c>
    </row>
    <row r="106" spans="1:6">
      <c r="A106" s="635"/>
      <c r="B106" s="194" t="s">
        <v>371</v>
      </c>
      <c r="C106" s="95">
        <v>10</v>
      </c>
      <c r="D106" s="95">
        <v>12</v>
      </c>
      <c r="E106" s="95">
        <f>D106-C106</f>
        <v>2</v>
      </c>
      <c r="F106" s="196">
        <f t="shared" si="15"/>
        <v>0.2</v>
      </c>
    </row>
    <row r="107" spans="1:6">
      <c r="A107" s="635"/>
      <c r="B107" s="194" t="s">
        <v>372</v>
      </c>
      <c r="C107" s="95">
        <v>3</v>
      </c>
      <c r="D107" s="95">
        <v>5</v>
      </c>
      <c r="E107" s="95">
        <f>D107-C107</f>
        <v>2</v>
      </c>
      <c r="F107" s="196">
        <f t="shared" si="15"/>
        <v>0.66666666666666663</v>
      </c>
    </row>
    <row r="108" spans="1:6">
      <c r="A108" s="635"/>
      <c r="B108" s="194" t="s">
        <v>373</v>
      </c>
      <c r="C108" s="95">
        <v>9</v>
      </c>
      <c r="D108" s="95"/>
      <c r="E108" s="95">
        <f t="shared" si="16"/>
        <v>-9</v>
      </c>
      <c r="F108" s="196">
        <f t="shared" si="15"/>
        <v>-1</v>
      </c>
    </row>
    <row r="109" spans="1:6">
      <c r="A109" s="635"/>
      <c r="B109" s="194" t="s">
        <v>374</v>
      </c>
      <c r="C109" s="95">
        <v>42</v>
      </c>
      <c r="D109" s="95">
        <v>47</v>
      </c>
      <c r="E109" s="95">
        <f>D109-C109</f>
        <v>5</v>
      </c>
      <c r="F109" s="196">
        <f t="shared" si="15"/>
        <v>0.11904761904761904</v>
      </c>
    </row>
    <row r="110" spans="1:6">
      <c r="A110" s="635"/>
      <c r="B110" s="194" t="s">
        <v>375</v>
      </c>
      <c r="C110" s="95">
        <v>293</v>
      </c>
      <c r="D110" s="95">
        <v>356</v>
      </c>
      <c r="E110" s="95">
        <f>D110-C110</f>
        <v>63</v>
      </c>
      <c r="F110" s="196">
        <f t="shared" si="15"/>
        <v>0.21501706484641639</v>
      </c>
    </row>
    <row r="111" spans="1:6">
      <c r="A111" s="635"/>
      <c r="B111" s="194" t="s">
        <v>376</v>
      </c>
      <c r="C111" s="95">
        <v>75</v>
      </c>
      <c r="D111" s="95">
        <v>81</v>
      </c>
      <c r="E111" s="95">
        <f>D111-C111</f>
        <v>6</v>
      </c>
      <c r="F111" s="196">
        <f t="shared" si="15"/>
        <v>0.08</v>
      </c>
    </row>
    <row r="112" spans="1:6">
      <c r="A112" s="635"/>
      <c r="B112" s="194" t="s">
        <v>377</v>
      </c>
      <c r="C112" s="95">
        <v>43</v>
      </c>
      <c r="D112" s="95">
        <v>56</v>
      </c>
      <c r="E112" s="95">
        <f>D112-C112</f>
        <v>13</v>
      </c>
      <c r="F112" s="196">
        <f t="shared" si="15"/>
        <v>0.30232558139534882</v>
      </c>
    </row>
    <row r="113" spans="1:6">
      <c r="A113" s="635"/>
      <c r="B113" s="194" t="s">
        <v>378</v>
      </c>
      <c r="C113" s="95">
        <v>34</v>
      </c>
      <c r="D113" s="95">
        <v>38</v>
      </c>
      <c r="E113" s="95">
        <f>D113-C113</f>
        <v>4</v>
      </c>
      <c r="F113" s="196">
        <f t="shared" si="15"/>
        <v>0.11764705882352941</v>
      </c>
    </row>
    <row r="114" spans="1:6">
      <c r="A114" s="635"/>
      <c r="B114" s="194" t="s">
        <v>379</v>
      </c>
      <c r="C114" s="95">
        <v>1</v>
      </c>
      <c r="D114" s="95">
        <v>4</v>
      </c>
      <c r="E114" s="95">
        <f t="shared" ref="E114:E116" si="18">D114-C114</f>
        <v>3</v>
      </c>
      <c r="F114" s="196">
        <f t="shared" ref="F114" si="19">E114/C114</f>
        <v>3</v>
      </c>
    </row>
    <row r="115" spans="1:6">
      <c r="A115" s="635"/>
      <c r="B115" s="238" t="s">
        <v>618</v>
      </c>
      <c r="C115" s="95"/>
      <c r="D115" s="95">
        <v>2</v>
      </c>
      <c r="E115" s="95">
        <f t="shared" si="18"/>
        <v>2</v>
      </c>
      <c r="F115" s="196"/>
    </row>
    <row r="116" spans="1:6">
      <c r="A116" s="635"/>
      <c r="B116" s="238" t="s">
        <v>619</v>
      </c>
      <c r="C116" s="95"/>
      <c r="D116" s="95">
        <v>14</v>
      </c>
      <c r="E116" s="95">
        <f t="shared" si="18"/>
        <v>14</v>
      </c>
      <c r="F116" s="196"/>
    </row>
    <row r="117" spans="1:6">
      <c r="A117" s="635"/>
      <c r="B117" s="194" t="s">
        <v>380</v>
      </c>
      <c r="C117" s="95">
        <v>6</v>
      </c>
      <c r="D117" s="95">
        <v>5</v>
      </c>
      <c r="E117" s="95">
        <f t="shared" si="16"/>
        <v>-1</v>
      </c>
      <c r="F117" s="196">
        <f>E117/C117</f>
        <v>-0.16666666666666666</v>
      </c>
    </row>
    <row r="118" spans="1:6">
      <c r="A118" s="635"/>
      <c r="B118" s="194" t="s">
        <v>381</v>
      </c>
      <c r="C118" s="95">
        <v>85</v>
      </c>
      <c r="D118" s="95">
        <v>348</v>
      </c>
      <c r="E118" s="95">
        <f>D118-C118</f>
        <v>263</v>
      </c>
      <c r="F118" s="196">
        <f>E118/C118</f>
        <v>3.0941176470588236</v>
      </c>
    </row>
    <row r="119" spans="1:6">
      <c r="A119" s="635"/>
      <c r="B119" s="194" t="s">
        <v>382</v>
      </c>
      <c r="C119" s="95">
        <v>292</v>
      </c>
      <c r="D119" s="95"/>
      <c r="E119" s="95">
        <f t="shared" si="16"/>
        <v>-292</v>
      </c>
      <c r="F119" s="196">
        <f>E119/C119</f>
        <v>-1</v>
      </c>
    </row>
    <row r="120" spans="1:6">
      <c r="A120" s="635"/>
      <c r="B120" s="194" t="s">
        <v>383</v>
      </c>
      <c r="C120" s="95">
        <v>83</v>
      </c>
      <c r="D120" s="95">
        <v>97</v>
      </c>
      <c r="E120" s="95">
        <f>D120-C120</f>
        <v>14</v>
      </c>
      <c r="F120" s="196">
        <f>E120/C120</f>
        <v>0.16867469879518071</v>
      </c>
    </row>
    <row r="121" spans="1:6">
      <c r="A121" s="635"/>
      <c r="B121" s="194" t="s">
        <v>384</v>
      </c>
      <c r="C121" s="95">
        <v>9</v>
      </c>
      <c r="D121" s="95"/>
      <c r="E121" s="95">
        <f t="shared" si="16"/>
        <v>-9</v>
      </c>
      <c r="F121" s="196">
        <f>E121/C121</f>
        <v>-1</v>
      </c>
    </row>
    <row r="122" spans="1:6">
      <c r="A122" s="635"/>
      <c r="B122" s="194" t="s">
        <v>537</v>
      </c>
      <c r="C122" s="95">
        <v>1</v>
      </c>
      <c r="D122" s="95"/>
      <c r="E122" s="95">
        <f>D122-C122</f>
        <v>-1</v>
      </c>
      <c r="F122" s="196"/>
    </row>
    <row r="123" spans="1:6">
      <c r="A123" s="635"/>
      <c r="B123" s="194" t="s">
        <v>385</v>
      </c>
      <c r="C123" s="95">
        <v>24</v>
      </c>
      <c r="D123" s="95">
        <v>13</v>
      </c>
      <c r="E123" s="95">
        <f>D123-C123</f>
        <v>-11</v>
      </c>
      <c r="F123" s="196">
        <f>E123/C123</f>
        <v>-0.45833333333333331</v>
      </c>
    </row>
    <row r="124" spans="1:6" ht="12.75" customHeight="1">
      <c r="A124" s="635"/>
      <c r="B124" s="194" t="s">
        <v>538</v>
      </c>
      <c r="C124" s="95">
        <v>84</v>
      </c>
      <c r="D124" s="95">
        <v>171</v>
      </c>
      <c r="E124" s="95">
        <f>D124-C124</f>
        <v>87</v>
      </c>
      <c r="F124" s="196">
        <f>E124/C124</f>
        <v>1.0357142857142858</v>
      </c>
    </row>
    <row r="125" spans="1:6">
      <c r="A125" s="635"/>
      <c r="B125" s="194" t="s">
        <v>386</v>
      </c>
      <c r="C125" s="95">
        <v>18</v>
      </c>
      <c r="D125" s="95">
        <v>33</v>
      </c>
      <c r="E125" s="95">
        <f t="shared" si="16"/>
        <v>15</v>
      </c>
      <c r="F125" s="196">
        <f>E125/C125</f>
        <v>0.83333333333333337</v>
      </c>
    </row>
    <row r="126" spans="1:6">
      <c r="A126" s="635"/>
      <c r="B126" s="194" t="s">
        <v>387</v>
      </c>
      <c r="C126" s="95">
        <v>63</v>
      </c>
      <c r="D126" s="95">
        <v>73</v>
      </c>
      <c r="E126" s="95">
        <f t="shared" si="16"/>
        <v>10</v>
      </c>
      <c r="F126" s="196">
        <f>E126/C126</f>
        <v>0.15873015873015872</v>
      </c>
    </row>
    <row r="127" spans="1:6">
      <c r="A127" s="635"/>
      <c r="B127" s="194" t="s">
        <v>388</v>
      </c>
      <c r="C127" s="95"/>
      <c r="D127" s="95">
        <v>12</v>
      </c>
      <c r="E127" s="95">
        <f t="shared" si="16"/>
        <v>12</v>
      </c>
      <c r="F127" s="196"/>
    </row>
    <row r="128" spans="1:6">
      <c r="A128" s="635"/>
      <c r="B128" s="194" t="s">
        <v>389</v>
      </c>
      <c r="C128" s="95"/>
      <c r="D128" s="95">
        <v>10</v>
      </c>
      <c r="E128" s="95">
        <f t="shared" ref="E128:E131" si="20">D128-C128</f>
        <v>10</v>
      </c>
      <c r="F128" s="196"/>
    </row>
    <row r="129" spans="1:6">
      <c r="A129" s="635"/>
      <c r="B129" s="194" t="s">
        <v>390</v>
      </c>
      <c r="C129" s="95">
        <v>6</v>
      </c>
      <c r="D129" s="95">
        <v>5</v>
      </c>
      <c r="E129" s="95">
        <f t="shared" si="20"/>
        <v>-1</v>
      </c>
      <c r="F129" s="196">
        <f t="shared" ref="F129:F134" si="21">E129/C129</f>
        <v>-0.16666666666666666</v>
      </c>
    </row>
    <row r="130" spans="1:6">
      <c r="A130" s="635"/>
      <c r="B130" s="194" t="s">
        <v>391</v>
      </c>
      <c r="C130" s="95">
        <v>28</v>
      </c>
      <c r="D130" s="95">
        <v>24</v>
      </c>
      <c r="E130" s="95">
        <f t="shared" si="20"/>
        <v>-4</v>
      </c>
      <c r="F130" s="196">
        <f t="shared" si="21"/>
        <v>-0.14285714285714285</v>
      </c>
    </row>
    <row r="131" spans="1:6">
      <c r="A131" s="635"/>
      <c r="B131" s="194" t="s">
        <v>392</v>
      </c>
      <c r="C131" s="95">
        <v>29</v>
      </c>
      <c r="D131" s="95">
        <v>35</v>
      </c>
      <c r="E131" s="95">
        <f t="shared" si="20"/>
        <v>6</v>
      </c>
      <c r="F131" s="196">
        <f t="shared" si="21"/>
        <v>0.20689655172413793</v>
      </c>
    </row>
    <row r="132" spans="1:6">
      <c r="A132" s="635"/>
      <c r="B132" s="194" t="s">
        <v>393</v>
      </c>
      <c r="C132" s="95">
        <v>38</v>
      </c>
      <c r="D132" s="95">
        <v>24</v>
      </c>
      <c r="E132" s="95">
        <f>D132-C132</f>
        <v>-14</v>
      </c>
      <c r="F132" s="196">
        <f t="shared" si="21"/>
        <v>-0.36842105263157893</v>
      </c>
    </row>
    <row r="133" spans="1:6">
      <c r="A133" s="635"/>
      <c r="B133" s="194" t="s">
        <v>394</v>
      </c>
      <c r="C133" s="95">
        <v>21</v>
      </c>
      <c r="D133" s="95">
        <v>14</v>
      </c>
      <c r="E133" s="95">
        <f t="shared" ref="E133:E135" si="22">D133-C133</f>
        <v>-7</v>
      </c>
      <c r="F133" s="196">
        <f t="shared" si="21"/>
        <v>-0.33333333333333331</v>
      </c>
    </row>
    <row r="134" spans="1:6">
      <c r="A134" s="635"/>
      <c r="B134" s="194" t="s">
        <v>395</v>
      </c>
      <c r="C134" s="95">
        <v>12</v>
      </c>
      <c r="D134" s="95">
        <v>11</v>
      </c>
      <c r="E134" s="95">
        <f t="shared" si="22"/>
        <v>-1</v>
      </c>
      <c r="F134" s="196">
        <f t="shared" si="21"/>
        <v>-8.3333333333333329E-2</v>
      </c>
    </row>
    <row r="135" spans="1:6">
      <c r="A135" s="635"/>
      <c r="B135" s="238" t="s">
        <v>620</v>
      </c>
      <c r="C135" s="95"/>
      <c r="D135" s="95">
        <v>15</v>
      </c>
      <c r="E135" s="95">
        <f t="shared" si="22"/>
        <v>15</v>
      </c>
      <c r="F135" s="196"/>
    </row>
    <row r="136" spans="1:6">
      <c r="A136" s="635"/>
      <c r="B136" s="194" t="s">
        <v>396</v>
      </c>
      <c r="C136" s="95">
        <v>60</v>
      </c>
      <c r="D136" s="95"/>
      <c r="E136" s="95">
        <f>D136-C136</f>
        <v>-60</v>
      </c>
      <c r="F136" s="196">
        <f>E136/C136</f>
        <v>-1</v>
      </c>
    </row>
    <row r="137" spans="1:6">
      <c r="A137" s="635"/>
      <c r="B137" s="194" t="s">
        <v>397</v>
      </c>
      <c r="C137" s="95">
        <v>16</v>
      </c>
      <c r="D137" s="95">
        <v>9</v>
      </c>
      <c r="E137" s="95">
        <f>D137-C137</f>
        <v>-7</v>
      </c>
      <c r="F137" s="196">
        <f>E137/C137</f>
        <v>-0.4375</v>
      </c>
    </row>
    <row r="138" spans="1:6">
      <c r="A138" s="635"/>
      <c r="B138" s="194" t="s">
        <v>398</v>
      </c>
      <c r="C138" s="95">
        <v>21</v>
      </c>
      <c r="D138" s="95">
        <v>15</v>
      </c>
      <c r="E138" s="95">
        <f>D138-C138</f>
        <v>-6</v>
      </c>
      <c r="F138" s="196">
        <f>E138/C138</f>
        <v>-0.2857142857142857</v>
      </c>
    </row>
    <row r="139" spans="1:6">
      <c r="A139" s="631" t="s">
        <v>399</v>
      </c>
      <c r="B139" s="671"/>
      <c r="C139" s="100">
        <v>1995</v>
      </c>
      <c r="D139" s="100">
        <v>2186</v>
      </c>
      <c r="E139" s="100">
        <f>D139-C139</f>
        <v>191</v>
      </c>
      <c r="F139" s="198">
        <f>E139/C139</f>
        <v>9.5739348370927319E-2</v>
      </c>
    </row>
    <row r="140" spans="1:6" ht="19.5" customHeight="1">
      <c r="A140" s="638" t="s">
        <v>87</v>
      </c>
      <c r="B140" s="638"/>
      <c r="C140" s="75">
        <f>C139+C100+C74+C58+C40+C22</f>
        <v>45643</v>
      </c>
      <c r="D140" s="75">
        <f>D139+D100+D74+D58+D40+D22</f>
        <v>45471</v>
      </c>
      <c r="E140" s="75">
        <f>D140-C140</f>
        <v>-172</v>
      </c>
      <c r="F140" s="197">
        <f>E140/C140</f>
        <v>-3.7683763118112308E-3</v>
      </c>
    </row>
  </sheetData>
  <mergeCells count="14">
    <mergeCell ref="E11:F11"/>
    <mergeCell ref="A139:B139"/>
    <mergeCell ref="A140:B140"/>
    <mergeCell ref="A41:A57"/>
    <mergeCell ref="A58:B58"/>
    <mergeCell ref="A59:A73"/>
    <mergeCell ref="A74:B74"/>
    <mergeCell ref="A75:A99"/>
    <mergeCell ref="A100:B100"/>
    <mergeCell ref="A13:A21"/>
    <mergeCell ref="A22:B22"/>
    <mergeCell ref="A23:A39"/>
    <mergeCell ref="A40:B40"/>
    <mergeCell ref="A101:A138"/>
  </mergeCells>
  <pageMargins left="0.7" right="0.7" top="0.75" bottom="0.75" header="0.3" footer="0.3"/>
  <ignoredErrors>
    <ignoredError sqref="C12:D1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K40"/>
  <sheetViews>
    <sheetView workbookViewId="0"/>
  </sheetViews>
  <sheetFormatPr baseColWidth="10" defaultColWidth="11.44140625" defaultRowHeight="13.2"/>
  <cols>
    <col min="1" max="1" width="18.109375" style="60" customWidth="1"/>
    <col min="2" max="2" width="15.5546875" style="60" customWidth="1"/>
    <col min="3" max="9" width="15.6640625" style="60" customWidth="1"/>
    <col min="10" max="10" width="15.6640625" style="65" customWidth="1"/>
    <col min="11" max="16384" width="11.44140625" style="60"/>
  </cols>
  <sheetData>
    <row r="1" spans="1:11">
      <c r="A1" s="60" t="s">
        <v>413</v>
      </c>
    </row>
    <row r="2" spans="1:11" ht="15.6">
      <c r="A2" s="116" t="s">
        <v>570</v>
      </c>
      <c r="B2" s="81"/>
      <c r="C2" s="81"/>
      <c r="D2" s="81"/>
      <c r="E2" s="81"/>
      <c r="F2" s="81"/>
      <c r="G2" s="81"/>
      <c r="H2" s="81"/>
      <c r="I2" s="81"/>
      <c r="J2" s="134"/>
      <c r="K2" s="51"/>
    </row>
    <row r="6" spans="1:11" ht="13.8">
      <c r="A6" s="18" t="s">
        <v>470</v>
      </c>
    </row>
    <row r="8" spans="1:11" ht="17.25" customHeight="1">
      <c r="D8" s="698" t="s">
        <v>499</v>
      </c>
      <c r="E8" s="698"/>
      <c r="F8" s="698"/>
      <c r="G8" s="698" t="s">
        <v>573</v>
      </c>
      <c r="H8" s="698"/>
      <c r="I8" s="698"/>
      <c r="J8" s="699" t="s">
        <v>453</v>
      </c>
    </row>
    <row r="9" spans="1:11" ht="17.25" customHeight="1">
      <c r="D9" s="120" t="s">
        <v>447</v>
      </c>
      <c r="E9" s="121" t="s">
        <v>446</v>
      </c>
      <c r="F9" s="122" t="s">
        <v>437</v>
      </c>
      <c r="G9" s="120" t="s">
        <v>447</v>
      </c>
      <c r="H9" s="121" t="s">
        <v>446</v>
      </c>
      <c r="I9" s="122" t="s">
        <v>437</v>
      </c>
      <c r="J9" s="700"/>
    </row>
    <row r="10" spans="1:11" ht="15" customHeight="1">
      <c r="A10" s="602" t="s">
        <v>466</v>
      </c>
      <c r="B10" s="701" t="s">
        <v>450</v>
      </c>
      <c r="C10" s="701"/>
      <c r="D10" s="123">
        <v>9462</v>
      </c>
      <c r="E10" s="123">
        <v>2990</v>
      </c>
      <c r="F10" s="124">
        <f>E10+D10</f>
        <v>12452</v>
      </c>
      <c r="G10" s="123">
        <v>9040</v>
      </c>
      <c r="H10" s="123">
        <v>2877</v>
      </c>
      <c r="I10" s="124">
        <f>H10+G10</f>
        <v>11917</v>
      </c>
      <c r="J10" s="135">
        <f>(I10-F10)/F10</f>
        <v>-4.2964985544490845E-2</v>
      </c>
    </row>
    <row r="11" spans="1:11" ht="14.4">
      <c r="A11" s="602"/>
      <c r="B11" s="701" t="s">
        <v>451</v>
      </c>
      <c r="C11" s="701"/>
      <c r="D11" s="123">
        <v>3999</v>
      </c>
      <c r="E11" s="123">
        <v>0</v>
      </c>
      <c r="F11" s="124">
        <f>E11+D11</f>
        <v>3999</v>
      </c>
      <c r="G11" s="123">
        <v>4202</v>
      </c>
      <c r="H11" s="123">
        <v>0</v>
      </c>
      <c r="I11" s="124">
        <f>H11+G11</f>
        <v>4202</v>
      </c>
      <c r="J11" s="135">
        <f>(I11-F11)/F11</f>
        <v>5.076269067266817E-2</v>
      </c>
    </row>
    <row r="12" spans="1:11" ht="14.4">
      <c r="A12" s="602"/>
      <c r="B12" s="701" t="s">
        <v>452</v>
      </c>
      <c r="C12" s="701"/>
      <c r="D12" s="123">
        <v>230</v>
      </c>
      <c r="E12" s="123">
        <v>15</v>
      </c>
      <c r="F12" s="124">
        <f>E12+D12</f>
        <v>245</v>
      </c>
      <c r="G12" s="123">
        <v>219</v>
      </c>
      <c r="H12" s="123">
        <v>15</v>
      </c>
      <c r="I12" s="124">
        <f>H12+G12</f>
        <v>234</v>
      </c>
      <c r="J12" s="135">
        <f>(I12-F12)/F12</f>
        <v>-4.4897959183673466E-2</v>
      </c>
    </row>
    <row r="13" spans="1:11" ht="14.4">
      <c r="A13" s="602"/>
      <c r="B13" s="702" t="s">
        <v>454</v>
      </c>
      <c r="C13" s="702"/>
      <c r="D13" s="125">
        <f>SUM(D10:D12)</f>
        <v>13691</v>
      </c>
      <c r="E13" s="125">
        <f t="shared" ref="E13" si="0">SUM(E10:E12)</f>
        <v>3005</v>
      </c>
      <c r="F13" s="125">
        <f>SUM(F10:F12)</f>
        <v>16696</v>
      </c>
      <c r="G13" s="125">
        <f>SUM(G10:G12)</f>
        <v>13461</v>
      </c>
      <c r="H13" s="125">
        <f t="shared" ref="H13" si="1">SUM(H10:H12)</f>
        <v>2892</v>
      </c>
      <c r="I13" s="125">
        <f>SUM(I10:I12)</f>
        <v>16353</v>
      </c>
      <c r="J13" s="155">
        <f>(I13-F13)/F13</f>
        <v>-2.0543842836607571E-2</v>
      </c>
    </row>
    <row r="14" spans="1:11" ht="13.8">
      <c r="B14" s="82"/>
    </row>
    <row r="15" spans="1:11" ht="13.8">
      <c r="A15" s="82" t="s">
        <v>661</v>
      </c>
    </row>
    <row r="16" spans="1:11" ht="13.8">
      <c r="A16" s="82" t="s">
        <v>467</v>
      </c>
    </row>
    <row r="17" spans="1:8" ht="13.8">
      <c r="A17" s="82" t="s">
        <v>471</v>
      </c>
      <c r="H17" s="350"/>
    </row>
    <row r="18" spans="1:8" ht="13.8">
      <c r="A18" s="515" t="s">
        <v>659</v>
      </c>
      <c r="H18" s="351"/>
    </row>
    <row r="19" spans="1:8" ht="13.8">
      <c r="A19" s="515" t="s">
        <v>660</v>
      </c>
    </row>
    <row r="20" spans="1:8" ht="13.8">
      <c r="B20" s="82"/>
    </row>
    <row r="23" spans="1:8" ht="13.8">
      <c r="A23" s="18" t="s">
        <v>472</v>
      </c>
    </row>
    <row r="25" spans="1:8" ht="17.25" customHeight="1">
      <c r="B25" s="698" t="s">
        <v>465</v>
      </c>
      <c r="C25" s="698"/>
      <c r="D25" s="698"/>
      <c r="E25" s="698"/>
      <c r="F25" s="698"/>
    </row>
    <row r="26" spans="1:8" ht="17.25" customHeight="1">
      <c r="A26" s="126" t="s">
        <v>96</v>
      </c>
      <c r="B26" s="518" t="s">
        <v>450</v>
      </c>
      <c r="C26" s="518" t="s">
        <v>451</v>
      </c>
      <c r="D26" s="518" t="s">
        <v>452</v>
      </c>
      <c r="E26" s="519" t="s">
        <v>454</v>
      </c>
      <c r="F26" s="520" t="s">
        <v>438</v>
      </c>
    </row>
    <row r="27" spans="1:8" ht="15" customHeight="1">
      <c r="A27" s="517" t="s">
        <v>430</v>
      </c>
      <c r="B27" s="79">
        <v>10398</v>
      </c>
      <c r="C27" s="79">
        <v>2548</v>
      </c>
      <c r="D27" s="521">
        <v>266</v>
      </c>
      <c r="E27" s="75">
        <v>13212</v>
      </c>
      <c r="F27" s="522">
        <v>7.7803203661327234E-3</v>
      </c>
    </row>
    <row r="28" spans="1:8" ht="15" customHeight="1">
      <c r="A28" s="517" t="s">
        <v>431</v>
      </c>
      <c r="B28" s="79">
        <v>10563</v>
      </c>
      <c r="C28" s="79">
        <v>2608</v>
      </c>
      <c r="D28" s="523">
        <v>258</v>
      </c>
      <c r="E28" s="75">
        <v>13429</v>
      </c>
      <c r="F28" s="522">
        <f>(E28-E27)/E27</f>
        <v>1.6424462609748714E-2</v>
      </c>
      <c r="G28" s="164"/>
    </row>
    <row r="29" spans="1:8" ht="15" customHeight="1">
      <c r="A29" s="517" t="s">
        <v>432</v>
      </c>
      <c r="B29" s="79">
        <v>10630</v>
      </c>
      <c r="C29" s="79">
        <v>2701</v>
      </c>
      <c r="D29" s="79">
        <v>245</v>
      </c>
      <c r="E29" s="75">
        <v>13576</v>
      </c>
      <c r="F29" s="522">
        <f t="shared" ref="F29:F38" si="2">(E29-E28)/E28</f>
        <v>1.0946459155558865E-2</v>
      </c>
      <c r="G29" s="164"/>
    </row>
    <row r="30" spans="1:8" ht="15" customHeight="1">
      <c r="A30" s="517" t="s">
        <v>433</v>
      </c>
      <c r="B30" s="79">
        <v>10860</v>
      </c>
      <c r="C30" s="79">
        <v>2784</v>
      </c>
      <c r="D30" s="79">
        <v>239</v>
      </c>
      <c r="E30" s="75">
        <v>13883</v>
      </c>
      <c r="F30" s="522">
        <f t="shared" si="2"/>
        <v>2.261343547436653E-2</v>
      </c>
      <c r="G30" s="164"/>
    </row>
    <row r="31" spans="1:8" ht="15" customHeight="1">
      <c r="A31" s="517" t="s">
        <v>434</v>
      </c>
      <c r="B31" s="79">
        <v>11077</v>
      </c>
      <c r="C31" s="79">
        <v>2837</v>
      </c>
      <c r="D31" s="79">
        <v>165</v>
      </c>
      <c r="E31" s="75">
        <v>14079</v>
      </c>
      <c r="F31" s="522">
        <f t="shared" si="2"/>
        <v>1.4117986026075056E-2</v>
      </c>
      <c r="G31" s="164"/>
    </row>
    <row r="32" spans="1:8" ht="15" customHeight="1">
      <c r="A32" s="517" t="s">
        <v>179</v>
      </c>
      <c r="B32" s="79">
        <v>11472</v>
      </c>
      <c r="C32" s="79">
        <v>2944</v>
      </c>
      <c r="D32" s="79">
        <v>162</v>
      </c>
      <c r="E32" s="75">
        <v>14578</v>
      </c>
      <c r="F32" s="522">
        <f t="shared" si="2"/>
        <v>3.54428581575396E-2</v>
      </c>
      <c r="G32" s="164"/>
    </row>
    <row r="33" spans="1:7" ht="15" customHeight="1">
      <c r="A33" s="517" t="s">
        <v>180</v>
      </c>
      <c r="B33" s="79">
        <v>12112</v>
      </c>
      <c r="C33" s="79">
        <v>3027</v>
      </c>
      <c r="D33" s="79">
        <v>197</v>
      </c>
      <c r="E33" s="75">
        <v>15336</v>
      </c>
      <c r="F33" s="522">
        <f t="shared" si="2"/>
        <v>5.1996158595143366E-2</v>
      </c>
      <c r="G33" s="164"/>
    </row>
    <row r="34" spans="1:7" ht="15" customHeight="1">
      <c r="A34" s="517" t="s">
        <v>181</v>
      </c>
      <c r="B34" s="79">
        <v>12398</v>
      </c>
      <c r="C34" s="79">
        <v>3274</v>
      </c>
      <c r="D34" s="79">
        <v>240</v>
      </c>
      <c r="E34" s="75">
        <v>15912</v>
      </c>
      <c r="F34" s="522">
        <f t="shared" si="2"/>
        <v>3.7558685446009391E-2</v>
      </c>
      <c r="G34" s="164"/>
    </row>
    <row r="35" spans="1:7" ht="15" customHeight="1">
      <c r="A35" s="517" t="s">
        <v>182</v>
      </c>
      <c r="B35" s="79">
        <v>12724</v>
      </c>
      <c r="C35" s="79">
        <v>3484</v>
      </c>
      <c r="D35" s="79">
        <v>233</v>
      </c>
      <c r="E35" s="75">
        <v>16441</v>
      </c>
      <c r="F35" s="522">
        <f t="shared" si="2"/>
        <v>3.324534942182001E-2</v>
      </c>
      <c r="G35" s="164"/>
    </row>
    <row r="36" spans="1:7" ht="15" customHeight="1">
      <c r="A36" s="517" t="s">
        <v>183</v>
      </c>
      <c r="B36" s="79">
        <v>12637</v>
      </c>
      <c r="C36" s="79">
        <v>3728</v>
      </c>
      <c r="D36" s="521">
        <v>243</v>
      </c>
      <c r="E36" s="75">
        <v>16608</v>
      </c>
      <c r="F36" s="522">
        <f t="shared" si="2"/>
        <v>1.0157532996776351E-2</v>
      </c>
      <c r="G36" s="164"/>
    </row>
    <row r="37" spans="1:7" ht="15" customHeight="1">
      <c r="A37" s="517" t="s">
        <v>499</v>
      </c>
      <c r="B37" s="79">
        <v>12452</v>
      </c>
      <c r="C37" s="79">
        <v>3999</v>
      </c>
      <c r="D37" s="521">
        <v>245</v>
      </c>
      <c r="E37" s="75">
        <f>SUM(B37:D37)</f>
        <v>16696</v>
      </c>
      <c r="F37" s="522">
        <f t="shared" si="2"/>
        <v>5.2986512524084775E-3</v>
      </c>
    </row>
    <row r="38" spans="1:7" ht="15" customHeight="1">
      <c r="A38" s="517" t="s">
        <v>573</v>
      </c>
      <c r="B38" s="79">
        <v>11917</v>
      </c>
      <c r="C38" s="79">
        <v>4202</v>
      </c>
      <c r="D38" s="521">
        <v>234</v>
      </c>
      <c r="E38" s="75">
        <f>SUM(B38:D38)</f>
        <v>16353</v>
      </c>
      <c r="F38" s="522">
        <f t="shared" si="2"/>
        <v>-2.0543842836607571E-2</v>
      </c>
    </row>
    <row r="40" spans="1:7">
      <c r="A40" s="516" t="s">
        <v>662</v>
      </c>
      <c r="B40" s="164"/>
      <c r="C40" s="164"/>
      <c r="D40" s="164"/>
    </row>
  </sheetData>
  <mergeCells count="9">
    <mergeCell ref="B25:F25"/>
    <mergeCell ref="D8:F8"/>
    <mergeCell ref="G8:I8"/>
    <mergeCell ref="J8:J9"/>
    <mergeCell ref="A10:A13"/>
    <mergeCell ref="B10:C10"/>
    <mergeCell ref="B11:C11"/>
    <mergeCell ref="B12:C12"/>
    <mergeCell ref="B13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Q39"/>
  <sheetViews>
    <sheetView zoomScale="98" workbookViewId="0"/>
  </sheetViews>
  <sheetFormatPr baseColWidth="10" defaultRowHeight="13.2"/>
  <cols>
    <col min="1" max="1" width="1.88671875" customWidth="1"/>
    <col min="2" max="2" width="15.6640625" customWidth="1"/>
    <col min="3" max="6" width="11.44140625" style="68" customWidth="1"/>
    <col min="7" max="10" width="11.44140625" style="68"/>
    <col min="11" max="11" width="2.88671875" style="68" customWidth="1"/>
    <col min="12" max="12" width="15.109375" style="65" customWidth="1"/>
    <col min="13" max="13" width="15.109375" style="60" customWidth="1"/>
  </cols>
  <sheetData>
    <row r="1" spans="1:17">
      <c r="A1" t="s">
        <v>413</v>
      </c>
    </row>
    <row r="2" spans="1:17" ht="15.6">
      <c r="B2" s="61" t="s">
        <v>489</v>
      </c>
      <c r="C2" s="63"/>
      <c r="D2" s="63"/>
      <c r="E2" s="63"/>
      <c r="F2" s="63"/>
      <c r="G2" s="63"/>
      <c r="H2" s="63"/>
      <c r="I2" s="63"/>
      <c r="J2" s="63"/>
      <c r="K2" s="63"/>
      <c r="L2" s="64"/>
      <c r="M2" s="62"/>
      <c r="N2" s="62"/>
      <c r="O2" s="62"/>
    </row>
    <row r="5" spans="1:17" ht="13.8">
      <c r="B5" s="15" t="s">
        <v>642</v>
      </c>
      <c r="C5" s="54"/>
      <c r="D5" s="54"/>
      <c r="E5" s="54"/>
      <c r="F5" s="54"/>
      <c r="G5" s="54"/>
      <c r="H5" s="54"/>
      <c r="I5" s="54"/>
      <c r="J5" s="54"/>
      <c r="K5" s="54"/>
    </row>
    <row r="6" spans="1:17">
      <c r="B6" s="24"/>
      <c r="C6" s="66"/>
      <c r="D6" s="67"/>
      <c r="E6" s="67"/>
      <c r="F6" s="67"/>
      <c r="G6" s="67"/>
      <c r="H6" s="67"/>
      <c r="I6" s="67"/>
      <c r="J6" s="67"/>
      <c r="K6" s="54"/>
    </row>
    <row r="7" spans="1:17" ht="21.75" customHeight="1" thickBot="1">
      <c r="B7" s="540"/>
      <c r="C7" s="552" t="s">
        <v>443</v>
      </c>
      <c r="D7" s="552"/>
      <c r="E7" s="552"/>
      <c r="F7" s="553"/>
      <c r="G7" s="552" t="s">
        <v>444</v>
      </c>
      <c r="H7" s="552"/>
      <c r="I7" s="552"/>
      <c r="J7" s="552"/>
      <c r="K7" s="527"/>
      <c r="L7" s="554" t="s">
        <v>448</v>
      </c>
      <c r="M7" s="554"/>
      <c r="N7" s="554"/>
      <c r="O7" s="554"/>
    </row>
    <row r="8" spans="1:17" ht="26.4">
      <c r="B8" s="541" t="s">
        <v>426</v>
      </c>
      <c r="C8" s="534" t="s">
        <v>445</v>
      </c>
      <c r="D8" s="535" t="s">
        <v>446</v>
      </c>
      <c r="E8" s="536" t="s">
        <v>437</v>
      </c>
      <c r="F8" s="538" t="s">
        <v>438</v>
      </c>
      <c r="G8" s="535" t="s">
        <v>447</v>
      </c>
      <c r="H8" s="535" t="s">
        <v>446</v>
      </c>
      <c r="I8" s="536" t="s">
        <v>437</v>
      </c>
      <c r="J8" s="537" t="s">
        <v>438</v>
      </c>
      <c r="K8" s="527"/>
      <c r="L8" s="534" t="s">
        <v>445</v>
      </c>
      <c r="M8" s="535" t="s">
        <v>446</v>
      </c>
      <c r="N8" s="536" t="s">
        <v>427</v>
      </c>
      <c r="O8" s="537" t="s">
        <v>438</v>
      </c>
    </row>
    <row r="9" spans="1:17">
      <c r="B9" s="542" t="s">
        <v>430</v>
      </c>
      <c r="C9" s="528">
        <v>165652</v>
      </c>
      <c r="D9" s="528">
        <v>28268</v>
      </c>
      <c r="E9" s="529">
        <v>193920</v>
      </c>
      <c r="F9" s="539">
        <v>-3.5257478595272798E-2</v>
      </c>
      <c r="G9" s="528">
        <v>12248</v>
      </c>
      <c r="H9" s="528">
        <v>964</v>
      </c>
      <c r="I9" s="529">
        <v>13212</v>
      </c>
      <c r="J9" s="530">
        <v>8.0000000000000002E-3</v>
      </c>
      <c r="K9" s="527"/>
      <c r="L9" s="528">
        <v>177888</v>
      </c>
      <c r="M9" s="528">
        <v>29232</v>
      </c>
      <c r="N9" s="531">
        <f>L9+M9</f>
        <v>207120</v>
      </c>
      <c r="O9" s="532">
        <v>-3.2678395456689567E-2</v>
      </c>
    </row>
    <row r="10" spans="1:17">
      <c r="B10" s="542" t="s">
        <v>431</v>
      </c>
      <c r="C10" s="528">
        <v>166468</v>
      </c>
      <c r="D10" s="528">
        <v>28066</v>
      </c>
      <c r="E10" s="529">
        <v>194534</v>
      </c>
      <c r="F10" s="539">
        <v>3.1662541254125413E-3</v>
      </c>
      <c r="G10" s="528">
        <v>12376</v>
      </c>
      <c r="H10" s="528">
        <v>1053</v>
      </c>
      <c r="I10" s="529">
        <v>13429</v>
      </c>
      <c r="J10" s="530">
        <f>(I10-I9)/I9</f>
        <v>1.6424462609748714E-2</v>
      </c>
      <c r="K10" s="527"/>
      <c r="L10" s="528">
        <v>178844</v>
      </c>
      <c r="M10" s="528">
        <v>29119</v>
      </c>
      <c r="N10" s="531">
        <f t="shared" ref="N10:N19" si="0">L10+M10</f>
        <v>207963</v>
      </c>
      <c r="O10" s="533">
        <f>(N10-N9)/N9</f>
        <v>4.0701042873696408E-3</v>
      </c>
      <c r="P10" s="144"/>
      <c r="Q10" s="144"/>
    </row>
    <row r="11" spans="1:17">
      <c r="B11" s="542" t="s">
        <v>432</v>
      </c>
      <c r="C11" s="528">
        <v>164829</v>
      </c>
      <c r="D11" s="528">
        <v>28493</v>
      </c>
      <c r="E11" s="529">
        <v>193322</v>
      </c>
      <c r="F11" s="539">
        <v>-6.2302733712358768E-3</v>
      </c>
      <c r="G11" s="528">
        <v>12421</v>
      </c>
      <c r="H11" s="528">
        <v>1155</v>
      </c>
      <c r="I11" s="529">
        <v>13576</v>
      </c>
      <c r="J11" s="530">
        <f t="shared" ref="J11:J19" si="1">(I11-I10)/I10</f>
        <v>1.0946459155558865E-2</v>
      </c>
      <c r="K11" s="527"/>
      <c r="L11" s="528">
        <v>177250</v>
      </c>
      <c r="M11" s="528">
        <v>29648</v>
      </c>
      <c r="N11" s="531">
        <f t="shared" si="0"/>
        <v>206898</v>
      </c>
      <c r="O11" s="532">
        <f t="shared" ref="O11:O19" si="2">(N11-N10)/N10</f>
        <v>-5.1211032731784019E-3</v>
      </c>
      <c r="P11" s="144"/>
      <c r="Q11" s="144"/>
    </row>
    <row r="12" spans="1:17">
      <c r="B12" s="542" t="s">
        <v>433</v>
      </c>
      <c r="C12" s="528">
        <v>162043</v>
      </c>
      <c r="D12" s="528">
        <v>29105</v>
      </c>
      <c r="E12" s="529">
        <v>191148</v>
      </c>
      <c r="F12" s="539">
        <v>-1.1245486804398878E-2</v>
      </c>
      <c r="G12" s="528">
        <v>12515</v>
      </c>
      <c r="H12" s="528">
        <v>1368</v>
      </c>
      <c r="I12" s="529">
        <v>13883</v>
      </c>
      <c r="J12" s="530">
        <f t="shared" si="1"/>
        <v>2.261343547436653E-2</v>
      </c>
      <c r="K12" s="527"/>
      <c r="L12" s="528">
        <v>174558</v>
      </c>
      <c r="M12" s="528">
        <v>30473</v>
      </c>
      <c r="N12" s="531">
        <f t="shared" si="0"/>
        <v>205031</v>
      </c>
      <c r="O12" s="532">
        <f t="shared" si="2"/>
        <v>-9.0237701669421654E-3</v>
      </c>
      <c r="P12" s="144"/>
      <c r="Q12" s="144"/>
    </row>
    <row r="13" spans="1:17">
      <c r="B13" s="542" t="s">
        <v>434</v>
      </c>
      <c r="C13" s="528">
        <v>158654</v>
      </c>
      <c r="D13" s="528">
        <v>30272</v>
      </c>
      <c r="E13" s="529">
        <v>188926</v>
      </c>
      <c r="F13" s="539">
        <v>-1.1624500387134576E-2</v>
      </c>
      <c r="G13" s="528">
        <v>12609</v>
      </c>
      <c r="H13" s="528">
        <v>1470</v>
      </c>
      <c r="I13" s="529">
        <v>14079</v>
      </c>
      <c r="J13" s="530">
        <f t="shared" si="1"/>
        <v>1.4117986026075056E-2</v>
      </c>
      <c r="K13" s="527"/>
      <c r="L13" s="528">
        <v>171263</v>
      </c>
      <c r="M13" s="528">
        <v>31742</v>
      </c>
      <c r="N13" s="531">
        <f t="shared" si="0"/>
        <v>203005</v>
      </c>
      <c r="O13" s="532">
        <f t="shared" si="2"/>
        <v>-9.8814325638561969E-3</v>
      </c>
      <c r="P13" s="144"/>
      <c r="Q13" s="144"/>
    </row>
    <row r="14" spans="1:17">
      <c r="B14" s="542" t="s">
        <v>179</v>
      </c>
      <c r="C14" s="528">
        <v>158678</v>
      </c>
      <c r="D14" s="528">
        <v>30507</v>
      </c>
      <c r="E14" s="529">
        <v>189185</v>
      </c>
      <c r="F14" s="539">
        <v>1.3709071276584483E-3</v>
      </c>
      <c r="G14" s="528">
        <v>12953</v>
      </c>
      <c r="H14" s="528">
        <v>1625</v>
      </c>
      <c r="I14" s="529">
        <v>14578</v>
      </c>
      <c r="J14" s="530">
        <f t="shared" si="1"/>
        <v>3.54428581575396E-2</v>
      </c>
      <c r="K14" s="527"/>
      <c r="L14" s="528">
        <v>171631</v>
      </c>
      <c r="M14" s="528">
        <v>32132</v>
      </c>
      <c r="N14" s="531">
        <f t="shared" si="0"/>
        <v>203763</v>
      </c>
      <c r="O14" s="533">
        <f t="shared" si="2"/>
        <v>3.7338981798477871E-3</v>
      </c>
      <c r="P14" s="144"/>
      <c r="Q14" s="144"/>
    </row>
    <row r="15" spans="1:17">
      <c r="B15" s="542" t="s">
        <v>180</v>
      </c>
      <c r="C15" s="528">
        <v>155323</v>
      </c>
      <c r="D15" s="528">
        <v>34453</v>
      </c>
      <c r="E15" s="529">
        <v>189776</v>
      </c>
      <c r="F15" s="539">
        <v>3.123926315511272E-3</v>
      </c>
      <c r="G15" s="528">
        <v>13532</v>
      </c>
      <c r="H15" s="528">
        <v>1804</v>
      </c>
      <c r="I15" s="529">
        <v>15336</v>
      </c>
      <c r="J15" s="530">
        <f t="shared" si="1"/>
        <v>5.1996158595143366E-2</v>
      </c>
      <c r="K15" s="527"/>
      <c r="L15" s="528">
        <v>168855</v>
      </c>
      <c r="M15" s="528">
        <v>36257</v>
      </c>
      <c r="N15" s="531">
        <f t="shared" si="0"/>
        <v>205112</v>
      </c>
      <c r="O15" s="533">
        <f t="shared" si="2"/>
        <v>6.620436487487915E-3</v>
      </c>
      <c r="P15" s="144"/>
      <c r="Q15" s="144"/>
    </row>
    <row r="16" spans="1:17">
      <c r="B16" s="542" t="s">
        <v>181</v>
      </c>
      <c r="C16" s="528">
        <v>156237</v>
      </c>
      <c r="D16" s="528">
        <v>39805</v>
      </c>
      <c r="E16" s="529">
        <v>196042</v>
      </c>
      <c r="F16" s="539">
        <v>3.3017873703734928E-2</v>
      </c>
      <c r="G16" s="528">
        <v>13788</v>
      </c>
      <c r="H16" s="528">
        <v>2124</v>
      </c>
      <c r="I16" s="529">
        <v>15912</v>
      </c>
      <c r="J16" s="530">
        <f t="shared" si="1"/>
        <v>3.7558685446009391E-2</v>
      </c>
      <c r="K16" s="527"/>
      <c r="L16" s="528">
        <v>170025</v>
      </c>
      <c r="M16" s="528">
        <v>41929</v>
      </c>
      <c r="N16" s="531">
        <f t="shared" si="0"/>
        <v>211954</v>
      </c>
      <c r="O16" s="533">
        <f t="shared" si="2"/>
        <v>3.3357385233433443E-2</v>
      </c>
      <c r="P16" s="144"/>
      <c r="Q16" s="144"/>
    </row>
    <row r="17" spans="2:17">
      <c r="B17" s="542" t="s">
        <v>182</v>
      </c>
      <c r="C17" s="528">
        <v>153859</v>
      </c>
      <c r="D17" s="528">
        <v>42836</v>
      </c>
      <c r="E17" s="529">
        <v>196695</v>
      </c>
      <c r="F17" s="539">
        <v>3.3309188847287824E-3</v>
      </c>
      <c r="G17" s="528">
        <v>14078</v>
      </c>
      <c r="H17" s="528">
        <v>2363</v>
      </c>
      <c r="I17" s="529">
        <v>16441</v>
      </c>
      <c r="J17" s="530">
        <f t="shared" si="1"/>
        <v>3.324534942182001E-2</v>
      </c>
      <c r="K17" s="527"/>
      <c r="L17" s="528">
        <v>167937</v>
      </c>
      <c r="M17" s="528">
        <v>45199</v>
      </c>
      <c r="N17" s="531">
        <f t="shared" si="0"/>
        <v>213136</v>
      </c>
      <c r="O17" s="533">
        <f t="shared" si="2"/>
        <v>5.5766817328288211E-3</v>
      </c>
      <c r="P17" s="144"/>
      <c r="Q17" s="144"/>
    </row>
    <row r="18" spans="2:17">
      <c r="B18" s="542" t="s">
        <v>183</v>
      </c>
      <c r="C18" s="528">
        <v>153449</v>
      </c>
      <c r="D18" s="528">
        <v>44927</v>
      </c>
      <c r="E18" s="529">
        <v>198376</v>
      </c>
      <c r="F18" s="539">
        <v>8.5462263911131441E-3</v>
      </c>
      <c r="G18" s="528">
        <v>13885</v>
      </c>
      <c r="H18" s="528">
        <v>2723</v>
      </c>
      <c r="I18" s="529">
        <v>16608</v>
      </c>
      <c r="J18" s="530">
        <f t="shared" si="1"/>
        <v>1.0157532996776351E-2</v>
      </c>
      <c r="K18" s="527"/>
      <c r="L18" s="528">
        <v>167360</v>
      </c>
      <c r="M18" s="528">
        <v>47710</v>
      </c>
      <c r="N18" s="531">
        <f t="shared" si="0"/>
        <v>215070</v>
      </c>
      <c r="O18" s="533">
        <f t="shared" si="2"/>
        <v>9.0740184670820515E-3</v>
      </c>
      <c r="P18" s="144"/>
      <c r="Q18" s="144"/>
    </row>
    <row r="19" spans="2:17">
      <c r="B19" s="542" t="s">
        <v>499</v>
      </c>
      <c r="C19" s="528">
        <v>155363</v>
      </c>
      <c r="D19" s="528">
        <v>45643</v>
      </c>
      <c r="E19" s="529">
        <f>C19+D19</f>
        <v>201006</v>
      </c>
      <c r="F19" s="539">
        <f>(E19-E18)/E18</f>
        <v>1.3257652135338952E-2</v>
      </c>
      <c r="G19" s="528">
        <v>13691</v>
      </c>
      <c r="H19" s="528">
        <v>3005</v>
      </c>
      <c r="I19" s="529">
        <f>G19+H19</f>
        <v>16696</v>
      </c>
      <c r="J19" s="530">
        <f t="shared" si="1"/>
        <v>5.2986512524084775E-3</v>
      </c>
      <c r="K19" s="527"/>
      <c r="L19" s="528">
        <f>C19+G19</f>
        <v>169054</v>
      </c>
      <c r="M19" s="528">
        <f>D19+H19</f>
        <v>48648</v>
      </c>
      <c r="N19" s="531">
        <f t="shared" si="0"/>
        <v>217702</v>
      </c>
      <c r="O19" s="533">
        <f t="shared" si="2"/>
        <v>1.2237876040358952E-2</v>
      </c>
      <c r="P19" s="144"/>
      <c r="Q19" s="144"/>
    </row>
    <row r="20" spans="2:17">
      <c r="B20" s="542" t="s">
        <v>573</v>
      </c>
      <c r="C20" s="528">
        <v>157597</v>
      </c>
      <c r="D20" s="528">
        <v>45471</v>
      </c>
      <c r="E20" s="529">
        <f>C20+D20</f>
        <v>203068</v>
      </c>
      <c r="F20" s="539">
        <f>(E20-E19)/E19</f>
        <v>1.0258400246758803E-2</v>
      </c>
      <c r="G20" s="528">
        <v>13461</v>
      </c>
      <c r="H20" s="528">
        <v>2892</v>
      </c>
      <c r="I20" s="529">
        <f>G20+H20</f>
        <v>16353</v>
      </c>
      <c r="J20" s="530">
        <f t="shared" ref="J20" si="3">(I20-I19)/I19</f>
        <v>-2.0543842836607571E-2</v>
      </c>
      <c r="K20" s="527"/>
      <c r="L20" s="528">
        <f>C20+G20</f>
        <v>171058</v>
      </c>
      <c r="M20" s="528">
        <f>D20+H20</f>
        <v>48363</v>
      </c>
      <c r="N20" s="531">
        <f t="shared" ref="N20" si="4">L20+M20</f>
        <v>219421</v>
      </c>
      <c r="O20" s="533">
        <f t="shared" ref="O20" si="5">(N20-N19)/N19</f>
        <v>7.8961148726240452E-3</v>
      </c>
      <c r="P20" s="144"/>
      <c r="Q20" s="144"/>
    </row>
    <row r="21" spans="2:17" ht="15.75" customHeight="1">
      <c r="B21" s="543" t="s">
        <v>628</v>
      </c>
      <c r="D21" s="119"/>
      <c r="K21" s="54"/>
      <c r="O21" s="8"/>
      <c r="P21" s="144"/>
      <c r="Q21" s="144"/>
    </row>
    <row r="22" spans="2:17">
      <c r="B22" s="83" t="s">
        <v>488</v>
      </c>
      <c r="D22" s="119"/>
      <c r="K22" s="54"/>
      <c r="O22" s="8"/>
    </row>
    <row r="23" spans="2:17">
      <c r="B23" s="83" t="s">
        <v>530</v>
      </c>
      <c r="G23" s="69"/>
      <c r="I23" s="85"/>
      <c r="K23" s="54"/>
    </row>
    <row r="24" spans="2:17" ht="22.5" customHeight="1">
      <c r="C24" s="119"/>
      <c r="D24" s="119"/>
      <c r="G24" s="119"/>
      <c r="H24" s="119"/>
      <c r="I24" s="119"/>
      <c r="M24" s="555" t="s">
        <v>468</v>
      </c>
      <c r="N24" s="556"/>
      <c r="O24" s="526">
        <f>(N20-N15)/N15</f>
        <v>6.9761886189008929E-2</v>
      </c>
      <c r="P24" s="144"/>
    </row>
    <row r="25" spans="2:17" ht="22.5" customHeight="1">
      <c r="B25" s="349"/>
      <c r="C25" s="85"/>
      <c r="D25" s="85"/>
      <c r="E25" s="201"/>
      <c r="F25" s="86"/>
      <c r="G25" s="119"/>
      <c r="H25" s="119"/>
      <c r="I25" s="191"/>
      <c r="M25" s="557" t="s">
        <v>469</v>
      </c>
      <c r="N25" s="558"/>
      <c r="O25" s="525">
        <f>(N20-N10)/N10</f>
        <v>5.5096339252655523E-2</v>
      </c>
      <c r="P25" s="86"/>
    </row>
    <row r="26" spans="2:17">
      <c r="C26" s="85"/>
      <c r="D26" s="85"/>
      <c r="E26"/>
      <c r="F26"/>
      <c r="I26" s="192"/>
    </row>
    <row r="27" spans="2:17">
      <c r="C27" s="85"/>
      <c r="D27" s="85"/>
      <c r="E27"/>
      <c r="F27"/>
      <c r="P27" s="86"/>
    </row>
    <row r="28" spans="2:17">
      <c r="C28" s="85"/>
      <c r="D28" s="85"/>
    </row>
    <row r="29" spans="2:17">
      <c r="C29" s="85"/>
      <c r="D29" s="85"/>
      <c r="F29" s="85"/>
    </row>
    <row r="30" spans="2:17">
      <c r="C30" s="85"/>
      <c r="D30" s="85"/>
    </row>
    <row r="31" spans="2:17">
      <c r="C31" s="85"/>
      <c r="D31" s="85"/>
    </row>
    <row r="32" spans="2:17">
      <c r="C32" s="85"/>
      <c r="D32" s="85"/>
    </row>
    <row r="33" spans="3:4">
      <c r="C33" s="85"/>
      <c r="D33" s="85"/>
    </row>
    <row r="34" spans="3:4">
      <c r="C34" s="85"/>
      <c r="D34" s="85"/>
    </row>
    <row r="35" spans="3:4">
      <c r="C35" s="85"/>
      <c r="D35" s="85"/>
    </row>
    <row r="36" spans="3:4">
      <c r="C36" s="85"/>
    </row>
    <row r="37" spans="3:4">
      <c r="C37" s="85"/>
      <c r="D37" s="85"/>
    </row>
    <row r="38" spans="3:4">
      <c r="C38" s="85"/>
      <c r="D38" s="119"/>
    </row>
    <row r="39" spans="3:4">
      <c r="C39" s="85"/>
    </row>
  </sheetData>
  <mergeCells count="5">
    <mergeCell ref="C7:F7"/>
    <mergeCell ref="G7:J7"/>
    <mergeCell ref="L7:O7"/>
    <mergeCell ref="M24:N24"/>
    <mergeCell ref="M25:N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R189"/>
  <sheetViews>
    <sheetView zoomScale="90" workbookViewId="0"/>
  </sheetViews>
  <sheetFormatPr baseColWidth="10" defaultColWidth="11.44140625" defaultRowHeight="13.2"/>
  <cols>
    <col min="1" max="1" width="1.33203125" style="24" customWidth="1"/>
    <col min="2" max="2" width="26.88671875" style="24" customWidth="1"/>
    <col min="3" max="3" width="31.6640625" style="24" customWidth="1"/>
    <col min="4" max="12" width="14.33203125" style="24" customWidth="1"/>
    <col min="13" max="13" width="15.33203125" style="54" customWidth="1"/>
    <col min="14" max="14" width="15.109375" style="24" customWidth="1"/>
    <col min="15" max="16384" width="11.44140625" style="24"/>
  </cols>
  <sheetData>
    <row r="1" spans="1:13">
      <c r="A1" s="24" t="s">
        <v>413</v>
      </c>
    </row>
    <row r="2" spans="1:13" ht="15.6">
      <c r="B2" s="57" t="s">
        <v>490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8"/>
    </row>
    <row r="3" spans="1:13" s="49" customFormat="1" ht="15.6">
      <c r="B3" s="50"/>
      <c r="M3" s="55"/>
    </row>
    <row r="4" spans="1:13" s="49" customFormat="1" ht="30" customHeight="1">
      <c r="B4" s="559" t="s">
        <v>626</v>
      </c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</row>
    <row r="5" spans="1:13" s="49" customFormat="1" ht="15.6">
      <c r="B5" s="50"/>
      <c r="M5" s="55"/>
    </row>
    <row r="6" spans="1:13" s="49" customFormat="1" ht="13.8">
      <c r="B6" s="15" t="s">
        <v>637</v>
      </c>
      <c r="C6" s="24"/>
      <c r="D6" s="24"/>
      <c r="E6" s="24"/>
      <c r="F6" s="24"/>
      <c r="G6" s="24"/>
      <c r="J6" s="24"/>
      <c r="K6" s="24"/>
      <c r="L6" s="24"/>
      <c r="M6" s="54"/>
    </row>
    <row r="7" spans="1:13" s="49" customFormat="1" ht="15.75" customHeight="1">
      <c r="B7" s="366" t="s">
        <v>631</v>
      </c>
      <c r="C7" s="52"/>
      <c r="D7" s="51"/>
      <c r="E7" s="51"/>
      <c r="F7" s="51"/>
      <c r="G7" s="51"/>
      <c r="H7" s="51"/>
      <c r="J7" s="24"/>
      <c r="K7" s="24"/>
      <c r="L7" s="24"/>
      <c r="M7" s="54"/>
    </row>
    <row r="8" spans="1:13" s="49" customFormat="1">
      <c r="B8" s="51"/>
      <c r="C8" s="590" t="s">
        <v>406</v>
      </c>
      <c r="D8" s="590"/>
      <c r="E8" s="590"/>
      <c r="F8" s="590" t="s">
        <v>407</v>
      </c>
      <c r="G8" s="590"/>
      <c r="H8" s="590"/>
      <c r="J8" s="594" t="s">
        <v>409</v>
      </c>
      <c r="K8" s="594"/>
      <c r="L8" s="594"/>
      <c r="M8" s="594"/>
    </row>
    <row r="9" spans="1:13" s="49" customFormat="1" ht="12.75" customHeight="1">
      <c r="B9" s="73" t="s">
        <v>426</v>
      </c>
      <c r="C9" s="71" t="s">
        <v>5</v>
      </c>
      <c r="D9" s="71" t="s">
        <v>1</v>
      </c>
      <c r="E9" s="72" t="s">
        <v>437</v>
      </c>
      <c r="F9" s="71" t="s">
        <v>5</v>
      </c>
      <c r="G9" s="71" t="s">
        <v>1</v>
      </c>
      <c r="H9" s="72" t="s">
        <v>437</v>
      </c>
      <c r="J9" s="71" t="s">
        <v>5</v>
      </c>
      <c r="K9" s="71" t="s">
        <v>1</v>
      </c>
      <c r="L9" s="72" t="s">
        <v>427</v>
      </c>
      <c r="M9" s="87" t="s">
        <v>438</v>
      </c>
    </row>
    <row r="10" spans="1:13" s="49" customFormat="1">
      <c r="B10" s="74" t="s">
        <v>428</v>
      </c>
      <c r="C10" s="95">
        <v>61327</v>
      </c>
      <c r="D10" s="95">
        <v>107981</v>
      </c>
      <c r="E10" s="76">
        <v>169308</v>
      </c>
      <c r="F10" s="95">
        <v>24793</v>
      </c>
      <c r="G10" s="95">
        <v>6040</v>
      </c>
      <c r="H10" s="76">
        <v>30833</v>
      </c>
      <c r="I10" s="55"/>
      <c r="J10" s="95">
        <v>86120</v>
      </c>
      <c r="K10" s="95">
        <v>114021</v>
      </c>
      <c r="L10" s="76">
        <v>200141</v>
      </c>
      <c r="M10" s="88"/>
    </row>
    <row r="11" spans="1:13" s="49" customFormat="1">
      <c r="B11" s="74" t="s">
        <v>429</v>
      </c>
      <c r="C11" s="95">
        <v>62558</v>
      </c>
      <c r="D11" s="95">
        <v>108416</v>
      </c>
      <c r="E11" s="76">
        <v>170974</v>
      </c>
      <c r="F11" s="95">
        <v>23985</v>
      </c>
      <c r="G11" s="95">
        <v>6048</v>
      </c>
      <c r="H11" s="76">
        <v>30033</v>
      </c>
      <c r="I11" s="55"/>
      <c r="J11" s="95">
        <v>86543</v>
      </c>
      <c r="K11" s="95">
        <v>114464</v>
      </c>
      <c r="L11" s="76">
        <v>201007</v>
      </c>
      <c r="M11" s="89">
        <v>4.3269495006020755E-3</v>
      </c>
    </row>
    <row r="12" spans="1:13" s="49" customFormat="1">
      <c r="B12" s="74" t="s">
        <v>430</v>
      </c>
      <c r="C12" s="95">
        <v>62132</v>
      </c>
      <c r="D12" s="95">
        <v>103520</v>
      </c>
      <c r="E12" s="76">
        <v>165652</v>
      </c>
      <c r="F12" s="95">
        <v>22402</v>
      </c>
      <c r="G12" s="95">
        <v>5866</v>
      </c>
      <c r="H12" s="76">
        <v>28268</v>
      </c>
      <c r="I12" s="55"/>
      <c r="J12" s="95">
        <v>84534</v>
      </c>
      <c r="K12" s="95">
        <v>109386</v>
      </c>
      <c r="L12" s="76">
        <v>193920</v>
      </c>
      <c r="M12" s="89">
        <v>-3.5257478595272798E-2</v>
      </c>
    </row>
    <row r="13" spans="1:13" s="49" customFormat="1">
      <c r="B13" s="74" t="s">
        <v>431</v>
      </c>
      <c r="C13" s="95">
        <v>62784</v>
      </c>
      <c r="D13" s="95">
        <v>103684</v>
      </c>
      <c r="E13" s="76">
        <v>166468</v>
      </c>
      <c r="F13" s="95">
        <v>22249</v>
      </c>
      <c r="G13" s="95">
        <v>5817</v>
      </c>
      <c r="H13" s="76">
        <v>28066</v>
      </c>
      <c r="I13" s="55"/>
      <c r="J13" s="95">
        <v>85033</v>
      </c>
      <c r="K13" s="95">
        <v>109501</v>
      </c>
      <c r="L13" s="76">
        <v>194534</v>
      </c>
      <c r="M13" s="89">
        <v>3.1662541254125413E-3</v>
      </c>
    </row>
    <row r="14" spans="1:13" s="49" customFormat="1">
      <c r="B14" s="74" t="s">
        <v>432</v>
      </c>
      <c r="C14" s="95">
        <v>63080</v>
      </c>
      <c r="D14" s="95">
        <v>101749</v>
      </c>
      <c r="E14" s="76">
        <v>164829</v>
      </c>
      <c r="F14" s="95">
        <v>22548</v>
      </c>
      <c r="G14" s="95">
        <v>5945</v>
      </c>
      <c r="H14" s="76">
        <v>28493</v>
      </c>
      <c r="I14" s="55"/>
      <c r="J14" s="95">
        <v>85628</v>
      </c>
      <c r="K14" s="95">
        <v>107694</v>
      </c>
      <c r="L14" s="76">
        <v>193322</v>
      </c>
      <c r="M14" s="89">
        <v>-6.2302733712358768E-3</v>
      </c>
    </row>
    <row r="15" spans="1:13" s="49" customFormat="1">
      <c r="B15" s="74" t="s">
        <v>433</v>
      </c>
      <c r="C15" s="95">
        <v>62480</v>
      </c>
      <c r="D15" s="95">
        <v>99563</v>
      </c>
      <c r="E15" s="76">
        <v>162043</v>
      </c>
      <c r="F15" s="95">
        <v>22842</v>
      </c>
      <c r="G15" s="95">
        <v>6263</v>
      </c>
      <c r="H15" s="76">
        <v>29105</v>
      </c>
      <c r="I15" s="55"/>
      <c r="J15" s="95">
        <v>85322</v>
      </c>
      <c r="K15" s="95">
        <v>105826</v>
      </c>
      <c r="L15" s="76">
        <v>191148</v>
      </c>
      <c r="M15" s="89">
        <v>-1.1245486804398878E-2</v>
      </c>
    </row>
    <row r="16" spans="1:13" s="49" customFormat="1">
      <c r="B16" s="74" t="s">
        <v>434</v>
      </c>
      <c r="C16" s="95">
        <v>61372</v>
      </c>
      <c r="D16" s="95">
        <v>97282</v>
      </c>
      <c r="E16" s="76">
        <v>158654</v>
      </c>
      <c r="F16" s="95">
        <v>23476</v>
      </c>
      <c r="G16" s="95">
        <v>6796</v>
      </c>
      <c r="H16" s="76">
        <v>30272</v>
      </c>
      <c r="I16" s="55"/>
      <c r="J16" s="95">
        <v>84848</v>
      </c>
      <c r="K16" s="95">
        <v>104078</v>
      </c>
      <c r="L16" s="76">
        <v>188926</v>
      </c>
      <c r="M16" s="89">
        <v>-1.1624500387134576E-2</v>
      </c>
    </row>
    <row r="17" spans="2:15" s="49" customFormat="1">
      <c r="B17" s="74" t="s">
        <v>179</v>
      </c>
      <c r="C17" s="95">
        <v>61631</v>
      </c>
      <c r="D17" s="95">
        <v>97047</v>
      </c>
      <c r="E17" s="76">
        <v>158678</v>
      </c>
      <c r="F17" s="95">
        <v>23350</v>
      </c>
      <c r="G17" s="95">
        <v>7157</v>
      </c>
      <c r="H17" s="76">
        <v>30507</v>
      </c>
      <c r="I17" s="55"/>
      <c r="J17" s="95">
        <v>84981</v>
      </c>
      <c r="K17" s="95">
        <v>104204</v>
      </c>
      <c r="L17" s="76">
        <v>189185</v>
      </c>
      <c r="M17" s="89">
        <v>1.3709071276584483E-3</v>
      </c>
    </row>
    <row r="18" spans="2:15" s="49" customFormat="1">
      <c r="B18" s="74" t="s">
        <v>435</v>
      </c>
      <c r="C18" s="95">
        <v>61381</v>
      </c>
      <c r="D18" s="95">
        <v>93942</v>
      </c>
      <c r="E18" s="76">
        <v>155323</v>
      </c>
      <c r="F18" s="95">
        <v>24609</v>
      </c>
      <c r="G18" s="95">
        <v>9844</v>
      </c>
      <c r="H18" s="76">
        <v>34453</v>
      </c>
      <c r="I18" s="55"/>
      <c r="J18" s="95">
        <v>85990</v>
      </c>
      <c r="K18" s="95">
        <v>103786</v>
      </c>
      <c r="L18" s="76">
        <v>189776</v>
      </c>
      <c r="M18" s="89">
        <v>3.123926315511272E-3</v>
      </c>
    </row>
    <row r="19" spans="2:15" s="49" customFormat="1">
      <c r="B19" s="74" t="s">
        <v>181</v>
      </c>
      <c r="C19" s="95">
        <v>61529</v>
      </c>
      <c r="D19" s="95">
        <v>94708</v>
      </c>
      <c r="E19" s="76">
        <v>156237</v>
      </c>
      <c r="F19" s="95">
        <v>25168</v>
      </c>
      <c r="G19" s="95">
        <v>14637</v>
      </c>
      <c r="H19" s="76">
        <v>39805</v>
      </c>
      <c r="I19" s="55"/>
      <c r="J19" s="95">
        <v>86697</v>
      </c>
      <c r="K19" s="95">
        <v>109345</v>
      </c>
      <c r="L19" s="76">
        <v>196042</v>
      </c>
      <c r="M19" s="89">
        <v>3.3017873703734928E-2</v>
      </c>
    </row>
    <row r="20" spans="2:15" s="49" customFormat="1">
      <c r="B20" s="74" t="s">
        <v>182</v>
      </c>
      <c r="C20" s="95">
        <v>60698</v>
      </c>
      <c r="D20" s="95">
        <v>93161</v>
      </c>
      <c r="E20" s="76">
        <v>153859</v>
      </c>
      <c r="F20" s="95">
        <v>26467</v>
      </c>
      <c r="G20" s="95">
        <v>16369</v>
      </c>
      <c r="H20" s="76">
        <v>42836</v>
      </c>
      <c r="I20" s="55"/>
      <c r="J20" s="95">
        <v>87165</v>
      </c>
      <c r="K20" s="95">
        <v>109530</v>
      </c>
      <c r="L20" s="76">
        <v>196695</v>
      </c>
      <c r="M20" s="89">
        <v>3.3309188847287824E-3</v>
      </c>
    </row>
    <row r="21" spans="2:15" s="49" customFormat="1">
      <c r="B21" s="74" t="s">
        <v>183</v>
      </c>
      <c r="C21" s="95">
        <v>60489</v>
      </c>
      <c r="D21" s="95">
        <v>92960</v>
      </c>
      <c r="E21" s="76">
        <v>153449</v>
      </c>
      <c r="F21" s="95">
        <v>27386</v>
      </c>
      <c r="G21" s="95">
        <v>17541</v>
      </c>
      <c r="H21" s="76">
        <v>44927</v>
      </c>
      <c r="I21" s="118"/>
      <c r="J21" s="95">
        <v>87875</v>
      </c>
      <c r="K21" s="95">
        <v>110501</v>
      </c>
      <c r="L21" s="76">
        <v>198376</v>
      </c>
      <c r="M21" s="89">
        <v>8.5462263911131441E-3</v>
      </c>
      <c r="N21" s="53"/>
      <c r="O21" s="53"/>
    </row>
    <row r="22" spans="2:15" s="49" customFormat="1">
      <c r="B22" s="141" t="s">
        <v>499</v>
      </c>
      <c r="C22" s="95">
        <v>60491</v>
      </c>
      <c r="D22" s="95">
        <v>94872</v>
      </c>
      <c r="E22" s="76">
        <v>155363</v>
      </c>
      <c r="F22" s="95">
        <v>27764</v>
      </c>
      <c r="G22" s="95">
        <v>17879</v>
      </c>
      <c r="H22" s="76">
        <v>45643</v>
      </c>
      <c r="I22" s="118"/>
      <c r="J22" s="95">
        <v>88255</v>
      </c>
      <c r="K22" s="95">
        <v>112751</v>
      </c>
      <c r="L22" s="76">
        <v>201006</v>
      </c>
      <c r="M22" s="89">
        <v>1.3257652135338952E-2</v>
      </c>
      <c r="N22" s="53"/>
      <c r="O22" s="53"/>
    </row>
    <row r="23" spans="2:15" s="49" customFormat="1">
      <c r="B23" s="358" t="s">
        <v>573</v>
      </c>
      <c r="C23" s="95">
        <v>61329</v>
      </c>
      <c r="D23" s="95">
        <v>96268</v>
      </c>
      <c r="E23" s="76">
        <f>D23+C23</f>
        <v>157597</v>
      </c>
      <c r="F23" s="95">
        <v>27779</v>
      </c>
      <c r="G23" s="95">
        <v>17692</v>
      </c>
      <c r="H23" s="76">
        <f>G23+F23</f>
        <v>45471</v>
      </c>
      <c r="I23" s="118"/>
      <c r="J23" s="95">
        <f>C23+F23</f>
        <v>89108</v>
      </c>
      <c r="K23" s="95">
        <f t="shared" ref="K23:L23" si="0">D23+G23</f>
        <v>113960</v>
      </c>
      <c r="L23" s="76">
        <f t="shared" si="0"/>
        <v>203068</v>
      </c>
      <c r="M23" s="89">
        <f>(L23-L22)/L23</f>
        <v>1.015423404967794E-2</v>
      </c>
      <c r="N23" s="53"/>
      <c r="O23" s="53"/>
    </row>
    <row r="24" spans="2:15" s="49" customFormat="1">
      <c r="B24" s="24"/>
      <c r="C24" s="24"/>
      <c r="D24" s="24"/>
      <c r="E24" s="29"/>
      <c r="F24" s="24"/>
      <c r="G24" s="29"/>
      <c r="H24" s="24"/>
      <c r="I24" s="24"/>
      <c r="J24" s="24"/>
      <c r="K24" s="24"/>
      <c r="L24" s="24"/>
      <c r="M24" s="55"/>
    </row>
    <row r="25" spans="2:15" s="49" customFormat="1" ht="13.8">
      <c r="B25" s="21" t="s">
        <v>491</v>
      </c>
      <c r="C25" s="22"/>
      <c r="D25" s="22"/>
      <c r="E25" s="22"/>
      <c r="F25" s="22"/>
      <c r="G25" s="22"/>
      <c r="H25" s="22"/>
      <c r="I25" s="22"/>
      <c r="J25" s="22"/>
      <c r="K25" s="22"/>
      <c r="L25" s="24"/>
      <c r="M25" s="55"/>
    </row>
    <row r="26" spans="2:15" s="49" customFormat="1" ht="13.8">
      <c r="B26" s="593" t="s">
        <v>436</v>
      </c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5"/>
    </row>
    <row r="27" spans="2:15" s="49" customFormat="1" ht="13.8">
      <c r="B27" s="23" t="s">
        <v>641</v>
      </c>
      <c r="C27" s="22"/>
      <c r="D27" s="22"/>
      <c r="E27" s="22"/>
      <c r="F27" s="22"/>
      <c r="G27" s="22"/>
      <c r="H27" s="22"/>
      <c r="I27" s="22"/>
      <c r="J27" s="22"/>
      <c r="K27" s="22"/>
      <c r="L27" s="24"/>
      <c r="M27" s="55"/>
    </row>
    <row r="28" spans="2:15" ht="13.8">
      <c r="B28" s="380"/>
    </row>
    <row r="29" spans="2:15" ht="13.8">
      <c r="B29" s="380"/>
    </row>
    <row r="30" spans="2:15">
      <c r="B30" s="352"/>
    </row>
    <row r="31" spans="2:15" ht="13.8">
      <c r="B31" s="10" t="s">
        <v>638</v>
      </c>
      <c r="M31" s="24"/>
    </row>
    <row r="32" spans="2:15">
      <c r="B32" s="366" t="s">
        <v>631</v>
      </c>
      <c r="I32" s="595" t="s">
        <v>409</v>
      </c>
      <c r="J32" s="596"/>
      <c r="K32" s="596"/>
      <c r="L32" s="597"/>
      <c r="M32" s="24"/>
    </row>
    <row r="33" spans="2:15">
      <c r="D33" s="587" t="s">
        <v>406</v>
      </c>
      <c r="E33" s="587"/>
      <c r="F33" s="587" t="s">
        <v>407</v>
      </c>
      <c r="G33" s="587"/>
      <c r="I33" s="598" t="s">
        <v>500</v>
      </c>
      <c r="J33" s="598" t="s">
        <v>571</v>
      </c>
      <c r="K33" s="600" t="s">
        <v>438</v>
      </c>
      <c r="L33" s="601"/>
      <c r="M33" s="24"/>
      <c r="N33" s="84"/>
    </row>
    <row r="34" spans="2:15">
      <c r="B34" s="25"/>
      <c r="C34" s="25"/>
      <c r="D34" s="237" t="s">
        <v>500</v>
      </c>
      <c r="E34" s="140" t="s">
        <v>571</v>
      </c>
      <c r="F34" s="237" t="s">
        <v>500</v>
      </c>
      <c r="G34" s="147" t="s">
        <v>571</v>
      </c>
      <c r="I34" s="599"/>
      <c r="J34" s="599"/>
      <c r="K34" s="150" t="s">
        <v>461</v>
      </c>
      <c r="L34" s="142" t="s">
        <v>89</v>
      </c>
      <c r="M34" s="24"/>
      <c r="N34" s="84"/>
    </row>
    <row r="35" spans="2:15">
      <c r="B35" s="26" t="s">
        <v>5</v>
      </c>
      <c r="C35" s="27"/>
      <c r="D35" s="28">
        <f>D36+D37</f>
        <v>60491</v>
      </c>
      <c r="E35" s="28">
        <f t="shared" ref="E35:G35" si="1">E36+E37</f>
        <v>61329</v>
      </c>
      <c r="F35" s="28">
        <f t="shared" si="1"/>
        <v>27764</v>
      </c>
      <c r="G35" s="28">
        <f t="shared" si="1"/>
        <v>27779</v>
      </c>
      <c r="I35" s="28">
        <f t="shared" ref="I35:J37" si="2">D35+F35</f>
        <v>88255</v>
      </c>
      <c r="J35" s="28">
        <f t="shared" si="2"/>
        <v>89108</v>
      </c>
      <c r="K35" s="28">
        <f>(J35-I35)</f>
        <v>853</v>
      </c>
      <c r="L35" s="362">
        <f>K35/I35</f>
        <v>9.6651747776329948E-3</v>
      </c>
      <c r="M35" s="24"/>
      <c r="N35" s="112"/>
      <c r="O35" s="112"/>
    </row>
    <row r="36" spans="2:15">
      <c r="B36" s="30" t="s">
        <v>622</v>
      </c>
      <c r="C36" s="432" t="s">
        <v>599</v>
      </c>
      <c r="D36" s="39">
        <v>60491</v>
      </c>
      <c r="E36" s="39">
        <v>61118</v>
      </c>
      <c r="F36" s="39">
        <v>27764</v>
      </c>
      <c r="G36" s="39">
        <v>27779</v>
      </c>
      <c r="I36" s="39">
        <f t="shared" si="2"/>
        <v>88255</v>
      </c>
      <c r="J36" s="39">
        <f t="shared" si="2"/>
        <v>88897</v>
      </c>
      <c r="K36" s="39">
        <f>(J36-I36)</f>
        <v>642</v>
      </c>
      <c r="L36" s="153">
        <f>K36/I36</f>
        <v>7.2743753894963462E-3</v>
      </c>
      <c r="M36" s="24"/>
      <c r="N36" s="112"/>
      <c r="O36" s="112"/>
    </row>
    <row r="37" spans="2:15">
      <c r="B37" s="32"/>
      <c r="C37" s="433" t="s">
        <v>625</v>
      </c>
      <c r="D37" s="151"/>
      <c r="E37" s="39">
        <v>211</v>
      </c>
      <c r="F37" s="39">
        <v>0</v>
      </c>
      <c r="G37" s="39">
        <v>0</v>
      </c>
      <c r="I37" s="39">
        <f t="shared" si="2"/>
        <v>0</v>
      </c>
      <c r="J37" s="39">
        <f t="shared" si="2"/>
        <v>211</v>
      </c>
      <c r="K37" s="39">
        <f>(J37-I37)</f>
        <v>211</v>
      </c>
      <c r="L37" s="153" t="s">
        <v>627</v>
      </c>
      <c r="M37" s="24"/>
      <c r="N37" s="112"/>
      <c r="O37" s="112"/>
    </row>
    <row r="38" spans="2:15">
      <c r="B38" s="26" t="s">
        <v>1</v>
      </c>
      <c r="C38" s="27"/>
      <c r="D38" s="28">
        <f>D39+D40+D41+D42</f>
        <v>94872</v>
      </c>
      <c r="E38" s="28">
        <f t="shared" ref="E38:G38" si="3">E39+E40+E41+E42</f>
        <v>96268</v>
      </c>
      <c r="F38" s="28">
        <f t="shared" si="3"/>
        <v>17879</v>
      </c>
      <c r="G38" s="28">
        <f t="shared" si="3"/>
        <v>17692</v>
      </c>
      <c r="I38" s="28">
        <f t="shared" ref="I38:J43" si="4">D38+F38</f>
        <v>112751</v>
      </c>
      <c r="J38" s="28">
        <f t="shared" si="4"/>
        <v>113960</v>
      </c>
      <c r="K38" s="28">
        <f t="shared" ref="K38:K43" si="5">(J38-I38)</f>
        <v>1209</v>
      </c>
      <c r="L38" s="362">
        <f t="shared" ref="L38:L43" si="6">K38/I38</f>
        <v>1.0722743035538487E-2</v>
      </c>
      <c r="N38" s="112"/>
      <c r="O38" s="112"/>
    </row>
    <row r="39" spans="2:15">
      <c r="B39" s="30" t="s">
        <v>541</v>
      </c>
      <c r="C39" s="432" t="s">
        <v>0</v>
      </c>
      <c r="D39" s="31">
        <v>45033</v>
      </c>
      <c r="E39" s="31">
        <v>45373</v>
      </c>
      <c r="F39" s="31">
        <v>6312</v>
      </c>
      <c r="G39" s="31">
        <v>6372</v>
      </c>
      <c r="I39" s="31">
        <f t="shared" si="4"/>
        <v>51345</v>
      </c>
      <c r="J39" s="31">
        <f t="shared" si="4"/>
        <v>51745</v>
      </c>
      <c r="K39" s="39">
        <f t="shared" si="5"/>
        <v>400</v>
      </c>
      <c r="L39" s="153">
        <f t="shared" si="6"/>
        <v>7.7904372382899987E-3</v>
      </c>
      <c r="N39" s="112"/>
      <c r="O39" s="112"/>
    </row>
    <row r="40" spans="2:15">
      <c r="B40" s="32"/>
      <c r="C40" s="433" t="s">
        <v>11</v>
      </c>
      <c r="D40" s="31">
        <v>44026</v>
      </c>
      <c r="E40" s="31">
        <v>45021</v>
      </c>
      <c r="F40" s="31">
        <v>9280</v>
      </c>
      <c r="G40" s="31">
        <v>8742</v>
      </c>
      <c r="I40" s="31">
        <f t="shared" si="4"/>
        <v>53306</v>
      </c>
      <c r="J40" s="31">
        <f t="shared" si="4"/>
        <v>53763</v>
      </c>
      <c r="K40" s="39">
        <f t="shared" si="5"/>
        <v>457</v>
      </c>
      <c r="L40" s="153">
        <f t="shared" si="6"/>
        <v>8.5731437361647837E-3</v>
      </c>
      <c r="N40" s="112"/>
      <c r="O40" s="112"/>
    </row>
    <row r="41" spans="2:15">
      <c r="B41" s="32"/>
      <c r="C41" s="433" t="s">
        <v>107</v>
      </c>
      <c r="D41" s="31">
        <v>5706</v>
      </c>
      <c r="E41" s="31">
        <v>5717</v>
      </c>
      <c r="F41" s="31">
        <v>1708</v>
      </c>
      <c r="G41" s="31">
        <v>1745</v>
      </c>
      <c r="I41" s="31">
        <f t="shared" si="4"/>
        <v>7414</v>
      </c>
      <c r="J41" s="31">
        <f t="shared" si="4"/>
        <v>7462</v>
      </c>
      <c r="K41" s="39">
        <f t="shared" si="5"/>
        <v>48</v>
      </c>
      <c r="L41" s="153">
        <f t="shared" si="6"/>
        <v>6.4742379282438627E-3</v>
      </c>
      <c r="N41" s="112"/>
      <c r="O41" s="112"/>
    </row>
    <row r="42" spans="2:15">
      <c r="B42" s="32"/>
      <c r="C42" s="433" t="s">
        <v>408</v>
      </c>
      <c r="D42" s="31">
        <v>107</v>
      </c>
      <c r="E42" s="31">
        <v>157</v>
      </c>
      <c r="F42" s="31">
        <v>579</v>
      </c>
      <c r="G42" s="31">
        <v>833</v>
      </c>
      <c r="I42" s="31">
        <f t="shared" si="4"/>
        <v>686</v>
      </c>
      <c r="J42" s="31">
        <f t="shared" si="4"/>
        <v>990</v>
      </c>
      <c r="K42" s="39">
        <f t="shared" si="5"/>
        <v>304</v>
      </c>
      <c r="L42" s="384">
        <f t="shared" si="6"/>
        <v>0.44314868804664725</v>
      </c>
      <c r="N42" s="112"/>
      <c r="O42" s="112"/>
    </row>
    <row r="43" spans="2:15" ht="18.75" customHeight="1">
      <c r="B43" s="588" t="s">
        <v>87</v>
      </c>
      <c r="C43" s="589"/>
      <c r="D43" s="34">
        <f>D38+D35</f>
        <v>155363</v>
      </c>
      <c r="E43" s="34">
        <f t="shared" ref="E43:G43" si="7">E38+E35</f>
        <v>157597</v>
      </c>
      <c r="F43" s="34">
        <f>F38+F35</f>
        <v>45643</v>
      </c>
      <c r="G43" s="34">
        <f t="shared" si="7"/>
        <v>45471</v>
      </c>
      <c r="I43" s="34">
        <f t="shared" si="4"/>
        <v>201006</v>
      </c>
      <c r="J43" s="34">
        <f t="shared" si="4"/>
        <v>203068</v>
      </c>
      <c r="K43" s="34">
        <f t="shared" si="5"/>
        <v>2062</v>
      </c>
      <c r="L43" s="155">
        <f t="shared" si="6"/>
        <v>1.0258400246758803E-2</v>
      </c>
      <c r="N43" s="112"/>
      <c r="O43" s="112"/>
    </row>
    <row r="47" spans="2:15" ht="13.8">
      <c r="B47" s="10" t="s">
        <v>639</v>
      </c>
    </row>
    <row r="48" spans="2:15">
      <c r="B48" s="366" t="s">
        <v>640</v>
      </c>
      <c r="I48" s="587" t="s">
        <v>409</v>
      </c>
      <c r="J48" s="587"/>
      <c r="K48" s="587"/>
      <c r="L48" s="587"/>
      <c r="M48" s="587"/>
      <c r="N48" s="587"/>
    </row>
    <row r="49" spans="2:18">
      <c r="D49" s="587" t="s">
        <v>406</v>
      </c>
      <c r="E49" s="587"/>
      <c r="F49" s="597" t="s">
        <v>407</v>
      </c>
      <c r="G49" s="587"/>
      <c r="I49" s="598" t="s">
        <v>500</v>
      </c>
      <c r="J49" s="598" t="s">
        <v>571</v>
      </c>
      <c r="K49" s="600" t="s">
        <v>438</v>
      </c>
      <c r="L49" s="601"/>
      <c r="M49" s="600" t="s">
        <v>495</v>
      </c>
      <c r="N49" s="601"/>
    </row>
    <row r="50" spans="2:18">
      <c r="D50" s="237" t="s">
        <v>500</v>
      </c>
      <c r="E50" s="140" t="s">
        <v>571</v>
      </c>
      <c r="F50" s="35" t="s">
        <v>500</v>
      </c>
      <c r="G50" s="35" t="s">
        <v>571</v>
      </c>
      <c r="I50" s="599"/>
      <c r="J50" s="599"/>
      <c r="K50" s="150" t="s">
        <v>461</v>
      </c>
      <c r="L50" s="142" t="s">
        <v>89</v>
      </c>
      <c r="M50" s="142" t="s">
        <v>454</v>
      </c>
      <c r="N50" s="142" t="s">
        <v>496</v>
      </c>
    </row>
    <row r="51" spans="2:18">
      <c r="B51" s="602" t="s">
        <v>414</v>
      </c>
      <c r="C51" s="36" t="s">
        <v>415</v>
      </c>
      <c r="D51" s="143">
        <v>32065</v>
      </c>
      <c r="E51" s="143">
        <v>31847</v>
      </c>
      <c r="F51" s="31"/>
      <c r="G51" s="31"/>
      <c r="I51" s="31">
        <f>D51+F51</f>
        <v>32065</v>
      </c>
      <c r="J51" s="31">
        <f>E51+G51</f>
        <v>31847</v>
      </c>
      <c r="K51" s="39">
        <f>J51-I51</f>
        <v>-218</v>
      </c>
      <c r="L51" s="153">
        <f>(K51/I51)</f>
        <v>-6.7986901606112583E-3</v>
      </c>
      <c r="M51" s="152">
        <f t="shared" ref="M51:M64" si="8">J51/$J$64</f>
        <v>0.15699236407912964</v>
      </c>
      <c r="N51" s="603"/>
    </row>
    <row r="52" spans="2:18">
      <c r="B52" s="602"/>
      <c r="C52" s="36" t="s">
        <v>416</v>
      </c>
      <c r="D52" s="31">
        <v>23972</v>
      </c>
      <c r="E52" s="31">
        <v>23805</v>
      </c>
      <c r="F52" s="31"/>
      <c r="G52" s="31"/>
      <c r="I52" s="31">
        <f>D52+F52</f>
        <v>23972</v>
      </c>
      <c r="J52" s="31">
        <f>E52+G52</f>
        <v>23805</v>
      </c>
      <c r="K52" s="39">
        <f t="shared" ref="K52:K64" si="9">J52-I52</f>
        <v>-167</v>
      </c>
      <c r="L52" s="153">
        <f>(K52/I52)</f>
        <v>-6.9664608710161852E-3</v>
      </c>
      <c r="M52" s="152">
        <f t="shared" si="8"/>
        <v>0.11734867418920718</v>
      </c>
      <c r="N52" s="604"/>
      <c r="P52" s="29"/>
    </row>
    <row r="53" spans="2:18">
      <c r="B53" s="583" t="s">
        <v>422</v>
      </c>
      <c r="C53" s="592"/>
      <c r="D53" s="37">
        <f>SUM(D51:D52)</f>
        <v>56037</v>
      </c>
      <c r="E53" s="37">
        <f>SUM(E51:E52)</f>
        <v>55652</v>
      </c>
      <c r="F53" s="37"/>
      <c r="G53" s="37"/>
      <c r="H53" s="9"/>
      <c r="I53" s="37">
        <f t="shared" ref="I53:J53" si="10">SUM(I51:I52)</f>
        <v>56037</v>
      </c>
      <c r="J53" s="37">
        <f t="shared" si="10"/>
        <v>55652</v>
      </c>
      <c r="K53" s="37">
        <f>SUM(K51:K52)</f>
        <v>-385</v>
      </c>
      <c r="L53" s="154">
        <f>(K53/I53)</f>
        <v>-6.8704605885397145E-3</v>
      </c>
      <c r="M53" s="158">
        <f t="shared" si="8"/>
        <v>0.27434103826833683</v>
      </c>
      <c r="N53" s="605"/>
    </row>
    <row r="54" spans="2:18" ht="12.75" customHeight="1">
      <c r="B54" s="611" t="s">
        <v>417</v>
      </c>
      <c r="C54" s="70" t="s">
        <v>418</v>
      </c>
      <c r="D54" s="38">
        <v>26328</v>
      </c>
      <c r="E54" s="38">
        <v>26775</v>
      </c>
      <c r="F54" s="38">
        <v>2533</v>
      </c>
      <c r="G54" s="38">
        <v>2377</v>
      </c>
      <c r="I54" s="31">
        <f>D54+F54</f>
        <v>28861</v>
      </c>
      <c r="J54" s="31">
        <f>E54+G54</f>
        <v>29152</v>
      </c>
      <c r="K54" s="39">
        <f t="shared" si="9"/>
        <v>291</v>
      </c>
      <c r="L54" s="153">
        <f>(K54/I54)</f>
        <v>1.0082810713419493E-2</v>
      </c>
      <c r="M54" s="152">
        <f t="shared" si="8"/>
        <v>0.14370714345573482</v>
      </c>
      <c r="N54" s="152">
        <f t="shared" ref="N54:N60" si="11">J54/$J$60</f>
        <v>0.20036840513567755</v>
      </c>
      <c r="O54" s="84"/>
      <c r="P54" s="112"/>
      <c r="Q54" s="112"/>
    </row>
    <row r="55" spans="2:18">
      <c r="B55" s="611"/>
      <c r="C55" s="70" t="s">
        <v>419</v>
      </c>
      <c r="D55" s="31">
        <v>13096</v>
      </c>
      <c r="E55" s="31">
        <v>13247</v>
      </c>
      <c r="F55" s="31">
        <v>17478</v>
      </c>
      <c r="G55" s="31">
        <v>18028</v>
      </c>
      <c r="I55" s="31">
        <f t="shared" ref="I55:I59" si="12">D55+F55</f>
        <v>30574</v>
      </c>
      <c r="J55" s="31">
        <f t="shared" ref="J55:J59" si="13">E55+G55</f>
        <v>31275</v>
      </c>
      <c r="K55" s="39">
        <f t="shared" si="9"/>
        <v>701</v>
      </c>
      <c r="L55" s="153">
        <f>(K55/I55)</f>
        <v>2.2927978020540328E-2</v>
      </c>
      <c r="M55" s="152">
        <f t="shared" si="8"/>
        <v>0.15417264378355197</v>
      </c>
      <c r="N55" s="152">
        <f t="shared" si="11"/>
        <v>0.21496027272977208</v>
      </c>
      <c r="O55" s="84"/>
      <c r="P55" s="112"/>
      <c r="Q55" s="112"/>
    </row>
    <row r="56" spans="2:18">
      <c r="B56" s="611"/>
      <c r="C56" s="70" t="s">
        <v>420</v>
      </c>
      <c r="D56" s="31">
        <v>881</v>
      </c>
      <c r="E56" s="31">
        <v>840</v>
      </c>
      <c r="F56" s="31">
        <v>1054</v>
      </c>
      <c r="G56" s="31">
        <v>1011</v>
      </c>
      <c r="I56" s="31">
        <f t="shared" si="12"/>
        <v>1935</v>
      </c>
      <c r="J56" s="31">
        <f t="shared" si="13"/>
        <v>1851</v>
      </c>
      <c r="K56" s="39">
        <f t="shared" si="9"/>
        <v>-84</v>
      </c>
      <c r="L56" s="153">
        <f t="shared" ref="L56:L64" si="14">(K56/I56)</f>
        <v>-4.3410852713178294E-2</v>
      </c>
      <c r="M56" s="152">
        <f t="shared" si="8"/>
        <v>9.1246543131368405E-3</v>
      </c>
      <c r="N56" s="355">
        <f t="shared" si="11"/>
        <v>1.2722348995133753E-2</v>
      </c>
      <c r="O56" s="84"/>
      <c r="P56" s="112"/>
      <c r="Q56" s="112"/>
    </row>
    <row r="57" spans="2:18">
      <c r="B57" s="611"/>
      <c r="C57" s="70" t="s">
        <v>539</v>
      </c>
      <c r="D57" s="31">
        <v>24639</v>
      </c>
      <c r="E57" s="31">
        <v>24989</v>
      </c>
      <c r="F57" s="31">
        <v>19642</v>
      </c>
      <c r="G57" s="31">
        <v>19663</v>
      </c>
      <c r="I57" s="31">
        <f t="shared" si="12"/>
        <v>44281</v>
      </c>
      <c r="J57" s="31">
        <f t="shared" si="13"/>
        <v>44652</v>
      </c>
      <c r="K57" s="39">
        <f t="shared" si="9"/>
        <v>371</v>
      </c>
      <c r="L57" s="153">
        <f t="shared" si="14"/>
        <v>8.3783112395835694E-3</v>
      </c>
      <c r="M57" s="152">
        <f t="shared" si="8"/>
        <v>0.22011564796876618</v>
      </c>
      <c r="N57" s="152">
        <f t="shared" si="11"/>
        <v>0.30690347235586835</v>
      </c>
      <c r="O57" s="84"/>
      <c r="P57" s="112"/>
      <c r="Q57" s="112"/>
    </row>
    <row r="58" spans="2:18">
      <c r="B58" s="611"/>
      <c r="C58" s="70" t="s">
        <v>421</v>
      </c>
      <c r="D58" s="31">
        <v>30244</v>
      </c>
      <c r="E58" s="31">
        <v>31548</v>
      </c>
      <c r="F58" s="31">
        <v>3804</v>
      </c>
      <c r="G58" s="31">
        <v>3312</v>
      </c>
      <c r="I58" s="31">
        <f t="shared" si="12"/>
        <v>34048</v>
      </c>
      <c r="J58" s="31">
        <f t="shared" si="13"/>
        <v>34860</v>
      </c>
      <c r="K58" s="39">
        <f t="shared" si="9"/>
        <v>812</v>
      </c>
      <c r="L58" s="153">
        <f t="shared" si="14"/>
        <v>2.3848684210526317E-2</v>
      </c>
      <c r="M58" s="152">
        <f t="shared" si="8"/>
        <v>0.17184519144027566</v>
      </c>
      <c r="N58" s="152">
        <f t="shared" si="11"/>
        <v>0.23960080279328072</v>
      </c>
      <c r="O58" s="84"/>
      <c r="P58" s="112"/>
      <c r="Q58" s="112"/>
    </row>
    <row r="59" spans="2:18">
      <c r="B59" s="611"/>
      <c r="C59" s="70" t="s">
        <v>540</v>
      </c>
      <c r="D59" s="31">
        <v>2727</v>
      </c>
      <c r="E59" s="31">
        <v>2622</v>
      </c>
      <c r="F59" s="31">
        <v>1132</v>
      </c>
      <c r="G59" s="31">
        <v>1080</v>
      </c>
      <c r="I59" s="31">
        <f t="shared" si="12"/>
        <v>3859</v>
      </c>
      <c r="J59" s="31">
        <f t="shared" si="13"/>
        <v>3702</v>
      </c>
      <c r="K59" s="39">
        <f t="shared" si="9"/>
        <v>-157</v>
      </c>
      <c r="L59" s="153">
        <f t="shared" si="14"/>
        <v>-4.0684115055713913E-2</v>
      </c>
      <c r="M59" s="152">
        <f t="shared" si="8"/>
        <v>1.8249308626273681E-2</v>
      </c>
      <c r="N59" s="152">
        <f t="shared" si="11"/>
        <v>2.5444697990267506E-2</v>
      </c>
      <c r="O59" s="84"/>
      <c r="P59" s="112"/>
      <c r="Q59" s="112"/>
    </row>
    <row r="60" spans="2:18">
      <c r="B60" s="583" t="s">
        <v>423</v>
      </c>
      <c r="C60" s="592"/>
      <c r="D60" s="37">
        <f t="shared" ref="D60:E60" si="15">SUM(D54:D59)</f>
        <v>97915</v>
      </c>
      <c r="E60" s="37">
        <f t="shared" si="15"/>
        <v>100021</v>
      </c>
      <c r="F60" s="37">
        <f t="shared" ref="F60" si="16">SUM(F54:F59)</f>
        <v>45643</v>
      </c>
      <c r="G60" s="37">
        <f t="shared" ref="G60" si="17">SUM(G54:G59)</f>
        <v>45471</v>
      </c>
      <c r="I60" s="37">
        <f t="shared" ref="I60" si="18">SUM(I54:I59)</f>
        <v>143558</v>
      </c>
      <c r="J60" s="37">
        <f t="shared" ref="J60" si="19">SUM(J54:J59)</f>
        <v>145492</v>
      </c>
      <c r="K60" s="37">
        <f t="shared" ref="K60" si="20">SUM(K54:K59)</f>
        <v>1934</v>
      </c>
      <c r="L60" s="154">
        <f t="shared" si="14"/>
        <v>1.3471906825115981E-2</v>
      </c>
      <c r="M60" s="158">
        <f t="shared" si="8"/>
        <v>0.71721458958773909</v>
      </c>
      <c r="N60" s="158">
        <f t="shared" si="11"/>
        <v>1</v>
      </c>
    </row>
    <row r="61" spans="2:18">
      <c r="B61" s="602" t="s">
        <v>424</v>
      </c>
      <c r="C61" s="165" t="s">
        <v>455</v>
      </c>
      <c r="D61" s="31">
        <v>472</v>
      </c>
      <c r="E61" s="31">
        <v>1230</v>
      </c>
      <c r="F61" s="31"/>
      <c r="G61" s="31"/>
      <c r="I61" s="31">
        <f t="shared" ref="I61" si="21">D61+F61</f>
        <v>472</v>
      </c>
      <c r="J61" s="31">
        <f t="shared" ref="J61" si="22">E61+G61</f>
        <v>1230</v>
      </c>
      <c r="K61" s="39">
        <f>J61-I61</f>
        <v>758</v>
      </c>
      <c r="L61" s="153">
        <f>(K61/I61)</f>
        <v>1.6059322033898304</v>
      </c>
      <c r="M61" s="157">
        <f t="shared" si="8"/>
        <v>6.063384551679262E-3</v>
      </c>
      <c r="N61" s="606"/>
    </row>
    <row r="62" spans="2:18" s="25" customFormat="1">
      <c r="B62" s="602"/>
      <c r="C62" s="36" t="s">
        <v>456</v>
      </c>
      <c r="D62" s="31">
        <v>939</v>
      </c>
      <c r="E62" s="31">
        <v>483</v>
      </c>
      <c r="F62" s="39"/>
      <c r="G62" s="39"/>
      <c r="H62" s="51"/>
      <c r="I62" s="31">
        <f t="shared" ref="I62" si="23">D62+F62</f>
        <v>939</v>
      </c>
      <c r="J62" s="31">
        <f t="shared" ref="J62" si="24">E62+G62</f>
        <v>483</v>
      </c>
      <c r="K62" s="39">
        <f t="shared" si="9"/>
        <v>-456</v>
      </c>
      <c r="L62" s="153">
        <f t="shared" si="14"/>
        <v>-0.48562300319488816</v>
      </c>
      <c r="M62" s="157">
        <f t="shared" si="8"/>
        <v>2.3809875922447834E-3</v>
      </c>
      <c r="N62" s="607"/>
      <c r="Q62" s="24"/>
      <c r="R62" s="24"/>
    </row>
    <row r="63" spans="2:18">
      <c r="B63" s="619" t="s">
        <v>425</v>
      </c>
      <c r="C63" s="620"/>
      <c r="D63" s="37">
        <f t="shared" ref="D63:E63" si="25">SUM(D61:D62)</f>
        <v>1411</v>
      </c>
      <c r="E63" s="37">
        <f t="shared" si="25"/>
        <v>1713</v>
      </c>
      <c r="F63" s="37">
        <f t="shared" ref="F63" si="26">SUM(F61:F62)</f>
        <v>0</v>
      </c>
      <c r="G63" s="37">
        <f t="shared" ref="G63" si="27">SUM(G61:G62)</f>
        <v>0</v>
      </c>
      <c r="I63" s="37">
        <f t="shared" ref="I63:K63" si="28">SUM(I61:I62)</f>
        <v>1411</v>
      </c>
      <c r="J63" s="37">
        <f t="shared" si="28"/>
        <v>1713</v>
      </c>
      <c r="K63" s="37">
        <f t="shared" si="28"/>
        <v>302</v>
      </c>
      <c r="L63" s="154">
        <f t="shared" si="14"/>
        <v>0.21403260099220411</v>
      </c>
      <c r="M63" s="154">
        <f t="shared" si="8"/>
        <v>8.4443721439240449E-3</v>
      </c>
      <c r="N63" s="607"/>
    </row>
    <row r="64" spans="2:18" ht="18" customHeight="1">
      <c r="B64" s="588" t="s">
        <v>87</v>
      </c>
      <c r="C64" s="589"/>
      <c r="D64" s="34">
        <f t="shared" ref="D64:E64" si="29">D53+D60+D63</f>
        <v>155363</v>
      </c>
      <c r="E64" s="34">
        <f t="shared" si="29"/>
        <v>157386</v>
      </c>
      <c r="F64" s="34">
        <f t="shared" ref="F64" si="30">F53+F60+F63</f>
        <v>45643</v>
      </c>
      <c r="G64" s="34">
        <f t="shared" ref="G64" si="31">G53+G60+G63</f>
        <v>45471</v>
      </c>
      <c r="I64" s="34">
        <f>I63+I60+I53</f>
        <v>201006</v>
      </c>
      <c r="J64" s="34">
        <f>J63+J60+J53</f>
        <v>202857</v>
      </c>
      <c r="K64" s="34">
        <f t="shared" si="9"/>
        <v>1851</v>
      </c>
      <c r="L64" s="155">
        <f t="shared" si="14"/>
        <v>9.2086803379003608E-3</v>
      </c>
      <c r="M64" s="156">
        <f t="shared" si="8"/>
        <v>1</v>
      </c>
      <c r="N64" s="608"/>
    </row>
    <row r="66" spans="2:10">
      <c r="B66" s="184"/>
      <c r="C66" s="184"/>
    </row>
    <row r="67" spans="2:10">
      <c r="B67" s="366" t="s">
        <v>640</v>
      </c>
      <c r="C67" s="184"/>
    </row>
    <row r="68" spans="2:10">
      <c r="B68" s="184" t="s">
        <v>643</v>
      </c>
      <c r="C68" s="184"/>
      <c r="D68" s="565" t="s">
        <v>406</v>
      </c>
      <c r="E68" s="566"/>
      <c r="F68" s="567"/>
      <c r="H68" s="565" t="s">
        <v>407</v>
      </c>
      <c r="I68" s="566"/>
      <c r="J68" s="567"/>
    </row>
    <row r="69" spans="2:10">
      <c r="B69" s="184"/>
      <c r="C69" s="184"/>
      <c r="D69" s="356" t="s">
        <v>500</v>
      </c>
      <c r="E69" s="385" t="s">
        <v>571</v>
      </c>
      <c r="F69" s="402" t="s">
        <v>543</v>
      </c>
      <c r="H69" s="386" t="s">
        <v>500</v>
      </c>
      <c r="I69" s="387" t="s">
        <v>571</v>
      </c>
      <c r="J69" s="388" t="s">
        <v>543</v>
      </c>
    </row>
    <row r="70" spans="2:10">
      <c r="B70" s="579" t="s">
        <v>414</v>
      </c>
      <c r="C70" s="166" t="s">
        <v>415</v>
      </c>
      <c r="D70" s="389">
        <v>32065</v>
      </c>
      <c r="E70" s="143">
        <v>31847</v>
      </c>
      <c r="F70" s="403">
        <f>(E70-D70)/D70</f>
        <v>-6.7986901606112583E-3</v>
      </c>
      <c r="H70" s="389"/>
      <c r="I70" s="143"/>
      <c r="J70" s="390"/>
    </row>
    <row r="71" spans="2:10">
      <c r="B71" s="580"/>
      <c r="C71" s="166" t="s">
        <v>416</v>
      </c>
      <c r="D71" s="391">
        <v>23972</v>
      </c>
      <c r="E71" s="31">
        <v>23805</v>
      </c>
      <c r="F71" s="397">
        <f t="shared" ref="F71:F83" si="32">(E71-D71)/D71</f>
        <v>-6.9664608710161852E-3</v>
      </c>
      <c r="H71" s="391"/>
      <c r="I71" s="31"/>
      <c r="J71" s="390"/>
    </row>
    <row r="72" spans="2:10">
      <c r="B72" s="581" t="s">
        <v>422</v>
      </c>
      <c r="C72" s="582"/>
      <c r="D72" s="392">
        <f>SUM(D70:D71)</f>
        <v>56037</v>
      </c>
      <c r="E72" s="37">
        <f>SUM(E70:E71)</f>
        <v>55652</v>
      </c>
      <c r="F72" s="404">
        <f t="shared" si="32"/>
        <v>-6.8704605885397145E-3</v>
      </c>
      <c r="H72" s="392"/>
      <c r="I72" s="37"/>
      <c r="J72" s="393"/>
    </row>
    <row r="73" spans="2:10">
      <c r="B73" s="560" t="s">
        <v>417</v>
      </c>
      <c r="C73" s="167" t="s">
        <v>418</v>
      </c>
      <c r="D73" s="394">
        <v>26328</v>
      </c>
      <c r="E73" s="38">
        <v>26775</v>
      </c>
      <c r="F73" s="405">
        <f t="shared" si="32"/>
        <v>1.6978122151321787E-2</v>
      </c>
      <c r="H73" s="394">
        <v>2533</v>
      </c>
      <c r="I73" s="38">
        <v>2377</v>
      </c>
      <c r="J73" s="395">
        <f>(I73-H73)/H73</f>
        <v>-6.1587050927753649E-2</v>
      </c>
    </row>
    <row r="74" spans="2:10">
      <c r="B74" s="561"/>
      <c r="C74" s="167" t="s">
        <v>419</v>
      </c>
      <c r="D74" s="391">
        <v>13096</v>
      </c>
      <c r="E74" s="31">
        <v>13247</v>
      </c>
      <c r="F74" s="397">
        <f t="shared" si="32"/>
        <v>1.1530238240684179E-2</v>
      </c>
      <c r="H74" s="391">
        <v>17478</v>
      </c>
      <c r="I74" s="31">
        <v>18028</v>
      </c>
      <c r="J74" s="396">
        <f t="shared" ref="J74:J83" si="33">(I74-H74)/H74</f>
        <v>3.1468131365144751E-2</v>
      </c>
    </row>
    <row r="75" spans="2:10">
      <c r="B75" s="561"/>
      <c r="C75" s="167" t="s">
        <v>420</v>
      </c>
      <c r="D75" s="391">
        <v>881</v>
      </c>
      <c r="E75" s="31">
        <v>840</v>
      </c>
      <c r="F75" s="406">
        <f t="shared" si="32"/>
        <v>-4.6538024971623154E-2</v>
      </c>
      <c r="H75" s="391">
        <v>1054</v>
      </c>
      <c r="I75" s="31">
        <v>1011</v>
      </c>
      <c r="J75" s="396">
        <f t="shared" si="33"/>
        <v>-4.0796963946869068E-2</v>
      </c>
    </row>
    <row r="76" spans="2:10">
      <c r="B76" s="561"/>
      <c r="C76" s="167" t="s">
        <v>539</v>
      </c>
      <c r="D76" s="391">
        <v>24639</v>
      </c>
      <c r="E76" s="31">
        <v>24989</v>
      </c>
      <c r="F76" s="397">
        <f t="shared" si="32"/>
        <v>1.4205121961118552E-2</v>
      </c>
      <c r="H76" s="391">
        <v>19642</v>
      </c>
      <c r="I76" s="31">
        <v>19663</v>
      </c>
      <c r="J76" s="397">
        <f t="shared" si="33"/>
        <v>1.0691375623663579E-3</v>
      </c>
    </row>
    <row r="77" spans="2:10">
      <c r="B77" s="561"/>
      <c r="C77" s="167" t="s">
        <v>421</v>
      </c>
      <c r="D77" s="391">
        <v>30244</v>
      </c>
      <c r="E77" s="31">
        <v>31548</v>
      </c>
      <c r="F77" s="406">
        <f t="shared" si="32"/>
        <v>4.3115989948419524E-2</v>
      </c>
      <c r="H77" s="391">
        <v>3804</v>
      </c>
      <c r="I77" s="31">
        <v>3312</v>
      </c>
      <c r="J77" s="396">
        <f t="shared" si="33"/>
        <v>-0.12933753943217666</v>
      </c>
    </row>
    <row r="78" spans="2:10">
      <c r="B78" s="562"/>
      <c r="C78" s="167" t="s">
        <v>540</v>
      </c>
      <c r="D78" s="391">
        <v>2727</v>
      </c>
      <c r="E78" s="31">
        <v>2622</v>
      </c>
      <c r="F78" s="406">
        <f t="shared" si="32"/>
        <v>-3.8503850385038507E-2</v>
      </c>
      <c r="H78" s="391">
        <v>1132</v>
      </c>
      <c r="I78" s="31">
        <v>1080</v>
      </c>
      <c r="J78" s="396">
        <f t="shared" si="33"/>
        <v>-4.5936395759717315E-2</v>
      </c>
    </row>
    <row r="79" spans="2:10">
      <c r="B79" s="583" t="s">
        <v>423</v>
      </c>
      <c r="C79" s="584"/>
      <c r="D79" s="392">
        <f t="shared" ref="D79:E79" si="34">SUM(D73:D78)</f>
        <v>97915</v>
      </c>
      <c r="E79" s="37">
        <f t="shared" si="34"/>
        <v>100021</v>
      </c>
      <c r="F79" s="404">
        <f t="shared" si="32"/>
        <v>2.1508451207680131E-2</v>
      </c>
      <c r="H79" s="392">
        <f t="shared" ref="H79" si="35">SUM(H73:H78)</f>
        <v>45643</v>
      </c>
      <c r="I79" s="37">
        <f t="shared" ref="I79" si="36">SUM(I73:I78)</f>
        <v>45471</v>
      </c>
      <c r="J79" s="393">
        <f t="shared" si="33"/>
        <v>-3.7683763118112308E-3</v>
      </c>
    </row>
    <row r="80" spans="2:10">
      <c r="B80" s="563" t="s">
        <v>424</v>
      </c>
      <c r="C80" s="167" t="s">
        <v>455</v>
      </c>
      <c r="D80" s="391">
        <v>472</v>
      </c>
      <c r="E80" s="31">
        <v>1230</v>
      </c>
      <c r="F80" s="406">
        <f t="shared" si="32"/>
        <v>1.6059322033898304</v>
      </c>
      <c r="H80" s="391"/>
      <c r="I80" s="31"/>
      <c r="J80" s="390"/>
    </row>
    <row r="81" spans="2:15">
      <c r="B81" s="564"/>
      <c r="C81" s="166" t="s">
        <v>456</v>
      </c>
      <c r="D81" s="391">
        <v>939</v>
      </c>
      <c r="E81" s="31">
        <v>483</v>
      </c>
      <c r="F81" s="406">
        <f t="shared" si="32"/>
        <v>-0.48562300319488816</v>
      </c>
      <c r="H81" s="398"/>
      <c r="I81" s="39"/>
      <c r="J81" s="390"/>
    </row>
    <row r="82" spans="2:15">
      <c r="B82" s="585" t="s">
        <v>425</v>
      </c>
      <c r="C82" s="586"/>
      <c r="D82" s="392">
        <f t="shared" ref="D82:E82" si="37">SUM(D80:D81)</f>
        <v>1411</v>
      </c>
      <c r="E82" s="37">
        <f t="shared" si="37"/>
        <v>1713</v>
      </c>
      <c r="F82" s="404">
        <f t="shared" si="32"/>
        <v>0.21403260099220411</v>
      </c>
      <c r="H82" s="392">
        <f t="shared" ref="H82" si="38">SUM(H80:H81)</f>
        <v>0</v>
      </c>
      <c r="I82" s="37">
        <f t="shared" ref="I82" si="39">SUM(I80:I81)</f>
        <v>0</v>
      </c>
      <c r="J82" s="393"/>
    </row>
    <row r="83" spans="2:15" ht="19.5" customHeight="1">
      <c r="B83" s="588" t="s">
        <v>87</v>
      </c>
      <c r="C83" s="591"/>
      <c r="D83" s="399">
        <f t="shared" ref="D83:E83" si="40">D72+D79+D82</f>
        <v>155363</v>
      </c>
      <c r="E83" s="400">
        <f t="shared" si="40"/>
        <v>157386</v>
      </c>
      <c r="F83" s="407">
        <f t="shared" si="32"/>
        <v>1.3021118284276179E-2</v>
      </c>
      <c r="H83" s="399">
        <f t="shared" ref="H83" si="41">H72+H79+H82</f>
        <v>45643</v>
      </c>
      <c r="I83" s="400">
        <f t="shared" ref="I83" si="42">I72+I79+I82</f>
        <v>45471</v>
      </c>
      <c r="J83" s="401">
        <f t="shared" si="33"/>
        <v>-3.7683763118112308E-3</v>
      </c>
    </row>
    <row r="86" spans="2:15" ht="13.8">
      <c r="B86" s="15" t="s">
        <v>644</v>
      </c>
    </row>
    <row r="87" spans="2:15" ht="12.75" customHeight="1">
      <c r="B87" s="366" t="s">
        <v>640</v>
      </c>
      <c r="I87" s="595" t="s">
        <v>409</v>
      </c>
      <c r="J87" s="596"/>
      <c r="K87" s="596"/>
      <c r="L87" s="596"/>
      <c r="M87" s="597"/>
    </row>
    <row r="88" spans="2:15" ht="12.75" customHeight="1">
      <c r="B88" s="184"/>
      <c r="D88" s="587" t="s">
        <v>406</v>
      </c>
      <c r="E88" s="587"/>
      <c r="F88" s="587" t="s">
        <v>407</v>
      </c>
      <c r="G88" s="587"/>
      <c r="I88" s="598" t="s">
        <v>500</v>
      </c>
      <c r="J88" s="598" t="s">
        <v>571</v>
      </c>
      <c r="K88" s="600" t="s">
        <v>438</v>
      </c>
      <c r="L88" s="601"/>
      <c r="M88" s="609" t="s">
        <v>495</v>
      </c>
    </row>
    <row r="89" spans="2:15" ht="12.75" customHeight="1">
      <c r="D89" s="142" t="s">
        <v>500</v>
      </c>
      <c r="E89" s="142" t="s">
        <v>571</v>
      </c>
      <c r="F89" s="140" t="s">
        <v>500</v>
      </c>
      <c r="G89" s="147" t="s">
        <v>571</v>
      </c>
      <c r="I89" s="599"/>
      <c r="J89" s="599"/>
      <c r="K89" s="150" t="s">
        <v>461</v>
      </c>
      <c r="L89" s="142" t="s">
        <v>89</v>
      </c>
      <c r="M89" s="610"/>
    </row>
    <row r="90" spans="2:15">
      <c r="B90" s="617" t="s">
        <v>100</v>
      </c>
      <c r="C90" s="429" t="s">
        <v>649</v>
      </c>
      <c r="D90" s="428">
        <v>10829</v>
      </c>
      <c r="E90" s="38">
        <v>10597</v>
      </c>
      <c r="F90" s="38"/>
      <c r="G90" s="38"/>
      <c r="I90" s="38">
        <f>D90+F90</f>
        <v>10829</v>
      </c>
      <c r="J90" s="38">
        <f>E90+G90</f>
        <v>10597</v>
      </c>
      <c r="K90" s="38">
        <f t="shared" ref="K90:K107" si="43">J90-I90</f>
        <v>-232</v>
      </c>
      <c r="L90" s="159">
        <f>K90/I90</f>
        <v>-2.142395419706344E-2</v>
      </c>
      <c r="M90" s="159">
        <f>J90/$J$107</f>
        <v>5.2238769182231817E-2</v>
      </c>
    </row>
    <row r="91" spans="2:15" ht="12.75" customHeight="1">
      <c r="B91" s="618"/>
      <c r="C91" s="429" t="s">
        <v>650</v>
      </c>
      <c r="D91" s="428">
        <v>21236</v>
      </c>
      <c r="E91" s="38">
        <v>21250</v>
      </c>
      <c r="F91" s="38"/>
      <c r="G91" s="38"/>
      <c r="I91" s="38">
        <f t="shared" ref="I91:I107" si="44">D91+F91</f>
        <v>21236</v>
      </c>
      <c r="J91" s="38">
        <f>E91+G91</f>
        <v>21250</v>
      </c>
      <c r="K91" s="38">
        <f t="shared" si="43"/>
        <v>14</v>
      </c>
      <c r="L91" s="159">
        <f t="shared" ref="L91:L107" si="45">K91/I91</f>
        <v>6.5925786400452061E-4</v>
      </c>
      <c r="M91" s="159">
        <f>J91/$J$107</f>
        <v>0.10475359489689781</v>
      </c>
    </row>
    <row r="92" spans="2:15">
      <c r="B92" s="381" t="s">
        <v>105</v>
      </c>
      <c r="C92" s="425"/>
      <c r="D92" s="424">
        <f>SUM((D90:D91))</f>
        <v>32065</v>
      </c>
      <c r="E92" s="424">
        <f>SUM((E90:E91))</f>
        <v>31847</v>
      </c>
      <c r="F92" s="424"/>
      <c r="G92" s="424"/>
      <c r="H92" s="84"/>
      <c r="I92" s="382">
        <f t="shared" si="44"/>
        <v>32065</v>
      </c>
      <c r="J92" s="382">
        <f>E92+G92</f>
        <v>31847</v>
      </c>
      <c r="K92" s="382">
        <f t="shared" si="43"/>
        <v>-218</v>
      </c>
      <c r="L92" s="383">
        <f>K92/I92</f>
        <v>-6.7986901606112583E-3</v>
      </c>
      <c r="M92" s="383">
        <f t="shared" ref="M92:M107" si="46">J92/$J$107</f>
        <v>0.15699236407912964</v>
      </c>
      <c r="N92" s="29"/>
      <c r="O92" s="29"/>
    </row>
    <row r="93" spans="2:15">
      <c r="B93" s="614" t="s">
        <v>498</v>
      </c>
      <c r="C93" s="429" t="s">
        <v>9</v>
      </c>
      <c r="D93" s="91">
        <v>8815</v>
      </c>
      <c r="E93" s="91">
        <v>8620</v>
      </c>
      <c r="F93" s="91"/>
      <c r="G93" s="91"/>
      <c r="H93" s="84"/>
      <c r="I93" s="38">
        <f t="shared" si="44"/>
        <v>8815</v>
      </c>
      <c r="J93" s="38">
        <f>E93+G93</f>
        <v>8620</v>
      </c>
      <c r="K93" s="38">
        <f t="shared" si="43"/>
        <v>-195</v>
      </c>
      <c r="L93" s="159">
        <f t="shared" si="45"/>
        <v>-2.2121384004537718E-2</v>
      </c>
      <c r="M93" s="159">
        <f t="shared" si="46"/>
        <v>4.2492987671118081E-2</v>
      </c>
    </row>
    <row r="94" spans="2:15">
      <c r="B94" s="615"/>
      <c r="C94" s="429" t="s">
        <v>8</v>
      </c>
      <c r="D94" s="91">
        <v>10624</v>
      </c>
      <c r="E94" s="91">
        <v>10453</v>
      </c>
      <c r="F94" s="91"/>
      <c r="G94" s="91"/>
      <c r="H94" s="84"/>
      <c r="I94" s="38">
        <f t="shared" si="44"/>
        <v>10624</v>
      </c>
      <c r="J94" s="38">
        <f t="shared" ref="J94:J107" si="47">E94+G94</f>
        <v>10453</v>
      </c>
      <c r="K94" s="38">
        <f t="shared" si="43"/>
        <v>-171</v>
      </c>
      <c r="L94" s="159">
        <f t="shared" si="45"/>
        <v>-1.6095632530120481E-2</v>
      </c>
      <c r="M94" s="159">
        <f t="shared" si="46"/>
        <v>5.1528909527401079E-2</v>
      </c>
      <c r="N94" s="29"/>
      <c r="O94" s="29"/>
    </row>
    <row r="95" spans="2:15">
      <c r="B95" s="616"/>
      <c r="C95" s="429" t="s">
        <v>158</v>
      </c>
      <c r="D95" s="91">
        <v>4533</v>
      </c>
      <c r="E95" s="91">
        <v>4732</v>
      </c>
      <c r="F95" s="91"/>
      <c r="G95" s="91"/>
      <c r="H95" s="84"/>
      <c r="I95" s="38">
        <f t="shared" si="44"/>
        <v>4533</v>
      </c>
      <c r="J95" s="38">
        <f t="shared" ref="J95:J106" si="48">E95+G95</f>
        <v>4732</v>
      </c>
      <c r="K95" s="38">
        <f t="shared" si="43"/>
        <v>199</v>
      </c>
      <c r="L95" s="159">
        <f t="shared" si="45"/>
        <v>4.3900286785793073E-2</v>
      </c>
      <c r="M95" s="159">
        <f t="shared" si="46"/>
        <v>2.3326776990688022E-2</v>
      </c>
    </row>
    <row r="96" spans="2:15">
      <c r="B96" s="381" t="s">
        <v>497</v>
      </c>
      <c r="C96" s="425"/>
      <c r="D96" s="427">
        <f>SUM(D93:D95)</f>
        <v>23972</v>
      </c>
      <c r="E96" s="427">
        <f>SUM(E93:E95)</f>
        <v>23805</v>
      </c>
      <c r="F96" s="427"/>
      <c r="G96" s="427"/>
      <c r="H96" s="84"/>
      <c r="I96" s="382">
        <f t="shared" si="44"/>
        <v>23972</v>
      </c>
      <c r="J96" s="382">
        <f t="shared" si="48"/>
        <v>23805</v>
      </c>
      <c r="K96" s="382">
        <f t="shared" si="43"/>
        <v>-167</v>
      </c>
      <c r="L96" s="383">
        <f t="shared" si="45"/>
        <v>-6.9664608710161852E-3</v>
      </c>
      <c r="M96" s="383">
        <f t="shared" si="46"/>
        <v>0.11734867418920718</v>
      </c>
    </row>
    <row r="97" spans="2:17">
      <c r="B97" s="614" t="s">
        <v>99</v>
      </c>
      <c r="C97" s="429" t="s">
        <v>12</v>
      </c>
      <c r="D97" s="91">
        <v>26328</v>
      </c>
      <c r="E97" s="91">
        <v>26775</v>
      </c>
      <c r="F97" s="91">
        <v>2533</v>
      </c>
      <c r="G97" s="91">
        <v>2377</v>
      </c>
      <c r="H97" s="84"/>
      <c r="I97" s="38">
        <f t="shared" si="44"/>
        <v>28861</v>
      </c>
      <c r="J97" s="38">
        <f t="shared" si="48"/>
        <v>29152</v>
      </c>
      <c r="K97" s="38">
        <f t="shared" si="43"/>
        <v>291</v>
      </c>
      <c r="L97" s="159">
        <f t="shared" si="45"/>
        <v>1.0082810713419493E-2</v>
      </c>
      <c r="M97" s="159">
        <f t="shared" si="46"/>
        <v>0.14370714345573482</v>
      </c>
    </row>
    <row r="98" spans="2:17">
      <c r="B98" s="615"/>
      <c r="C98" s="429" t="s">
        <v>410</v>
      </c>
      <c r="D98" s="91"/>
      <c r="E98" s="91"/>
      <c r="F98" s="91">
        <v>1263</v>
      </c>
      <c r="G98" s="91">
        <v>757</v>
      </c>
      <c r="H98" s="84"/>
      <c r="I98" s="38">
        <f t="shared" si="44"/>
        <v>1263</v>
      </c>
      <c r="J98" s="38">
        <f t="shared" si="48"/>
        <v>757</v>
      </c>
      <c r="K98" s="38">
        <f t="shared" si="43"/>
        <v>-506</v>
      </c>
      <c r="L98" s="159">
        <f t="shared" si="45"/>
        <v>-0.40063341250989709</v>
      </c>
      <c r="M98" s="159">
        <f t="shared" si="46"/>
        <v>3.7316927687977247E-3</v>
      </c>
    </row>
    <row r="99" spans="2:17">
      <c r="B99" s="615"/>
      <c r="C99" s="429" t="s">
        <v>91</v>
      </c>
      <c r="D99" s="91">
        <v>14610</v>
      </c>
      <c r="E99" s="91">
        <v>15350</v>
      </c>
      <c r="F99" s="91">
        <v>11064</v>
      </c>
      <c r="G99" s="91">
        <v>11351</v>
      </c>
      <c r="H99" s="84"/>
      <c r="I99" s="38">
        <f t="shared" si="44"/>
        <v>25674</v>
      </c>
      <c r="J99" s="38">
        <f t="shared" si="48"/>
        <v>26701</v>
      </c>
      <c r="K99" s="38">
        <f t="shared" si="43"/>
        <v>1027</v>
      </c>
      <c r="L99" s="159">
        <f t="shared" si="45"/>
        <v>4.0001557996416609E-2</v>
      </c>
      <c r="M99" s="159">
        <f t="shared" si="46"/>
        <v>0.13162474058080323</v>
      </c>
    </row>
    <row r="100" spans="2:17">
      <c r="B100" s="615"/>
      <c r="C100" s="429" t="s">
        <v>411</v>
      </c>
      <c r="D100" s="91"/>
      <c r="E100" s="91"/>
      <c r="F100" s="91">
        <v>3690</v>
      </c>
      <c r="G100" s="91">
        <v>4121</v>
      </c>
      <c r="H100" s="353"/>
      <c r="I100" s="38">
        <f t="shared" si="44"/>
        <v>3690</v>
      </c>
      <c r="J100" s="38">
        <f t="shared" si="48"/>
        <v>4121</v>
      </c>
      <c r="K100" s="38">
        <f t="shared" si="43"/>
        <v>431</v>
      </c>
      <c r="L100" s="159">
        <f t="shared" si="45"/>
        <v>0.11680216802168021</v>
      </c>
      <c r="M100" s="159">
        <f t="shared" si="46"/>
        <v>2.031480303859369E-2</v>
      </c>
      <c r="O100" s="29"/>
    </row>
    <row r="101" spans="2:17">
      <c r="B101" s="616"/>
      <c r="C101" s="429" t="s">
        <v>4</v>
      </c>
      <c r="D101" s="91">
        <v>43023</v>
      </c>
      <c r="E101" s="91">
        <v>44264</v>
      </c>
      <c r="F101" s="91">
        <v>11277</v>
      </c>
      <c r="G101" s="91">
        <v>10962</v>
      </c>
      <c r="H101" s="84"/>
      <c r="I101" s="38">
        <f t="shared" si="44"/>
        <v>54300</v>
      </c>
      <c r="J101" s="38">
        <f t="shared" si="48"/>
        <v>55226</v>
      </c>
      <c r="K101" s="38">
        <f t="shared" si="43"/>
        <v>926</v>
      </c>
      <c r="L101" s="159">
        <f t="shared" si="45"/>
        <v>1.7053406998158379E-2</v>
      </c>
      <c r="M101" s="159">
        <f t="shared" si="46"/>
        <v>0.27224103678946254</v>
      </c>
    </row>
    <row r="102" spans="2:17">
      <c r="B102" s="381" t="s">
        <v>106</v>
      </c>
      <c r="C102" s="425"/>
      <c r="D102" s="426">
        <f>SUM(D97:D101)</f>
        <v>83961</v>
      </c>
      <c r="E102" s="426">
        <f>SUM(E97:E101)</f>
        <v>86389</v>
      </c>
      <c r="F102" s="426">
        <f>SUM(F97:F101)</f>
        <v>29827</v>
      </c>
      <c r="G102" s="426">
        <f>SUM(G97:G101)</f>
        <v>29568</v>
      </c>
      <c r="H102" s="353">
        <f>D102+F102</f>
        <v>113788</v>
      </c>
      <c r="I102" s="382">
        <f t="shared" si="44"/>
        <v>113788</v>
      </c>
      <c r="J102" s="382">
        <f t="shared" si="48"/>
        <v>115957</v>
      </c>
      <c r="K102" s="382">
        <f t="shared" si="43"/>
        <v>2169</v>
      </c>
      <c r="L102" s="383">
        <f t="shared" si="45"/>
        <v>1.9061763982142231E-2</v>
      </c>
      <c r="M102" s="383">
        <f t="shared" si="46"/>
        <v>0.571619416633392</v>
      </c>
    </row>
    <row r="103" spans="2:17">
      <c r="B103" s="614" t="s">
        <v>36</v>
      </c>
      <c r="C103" s="429" t="s">
        <v>90</v>
      </c>
      <c r="D103" s="428">
        <v>14893</v>
      </c>
      <c r="E103" s="38">
        <v>14862</v>
      </c>
      <c r="F103" s="38">
        <v>13821</v>
      </c>
      <c r="G103" s="38">
        <v>13717</v>
      </c>
      <c r="H103" s="84"/>
      <c r="I103" s="38">
        <f t="shared" si="44"/>
        <v>28714</v>
      </c>
      <c r="J103" s="38">
        <f t="shared" si="48"/>
        <v>28579</v>
      </c>
      <c r="K103" s="38">
        <f t="shared" si="43"/>
        <v>-135</v>
      </c>
      <c r="L103" s="159">
        <f t="shared" si="45"/>
        <v>-4.7015393187991921E-3</v>
      </c>
      <c r="M103" s="159">
        <f t="shared" si="46"/>
        <v>0.14088249357922084</v>
      </c>
    </row>
    <row r="104" spans="2:17">
      <c r="B104" s="616"/>
      <c r="C104" s="429" t="s">
        <v>134</v>
      </c>
      <c r="D104" s="428">
        <v>472</v>
      </c>
      <c r="E104" s="38">
        <v>483</v>
      </c>
      <c r="F104" s="38"/>
      <c r="G104" s="38"/>
      <c r="H104" s="84"/>
      <c r="I104" s="38">
        <f t="shared" si="44"/>
        <v>472</v>
      </c>
      <c r="J104" s="38">
        <f t="shared" si="48"/>
        <v>483</v>
      </c>
      <c r="K104" s="38">
        <f t="shared" si="43"/>
        <v>11</v>
      </c>
      <c r="L104" s="159">
        <f t="shared" si="45"/>
        <v>2.3305084745762712E-2</v>
      </c>
      <c r="M104" s="159">
        <f t="shared" si="46"/>
        <v>2.3809875922447834E-3</v>
      </c>
    </row>
    <row r="105" spans="2:17">
      <c r="B105" s="381" t="s">
        <v>93</v>
      </c>
      <c r="C105" s="425"/>
      <c r="D105" s="382">
        <f>SUM(D103:D104)</f>
        <v>15365</v>
      </c>
      <c r="E105" s="382">
        <f>SUM(E103:E104)</f>
        <v>15345</v>
      </c>
      <c r="F105" s="382">
        <f>SUM(F103:F104)</f>
        <v>13821</v>
      </c>
      <c r="G105" s="382">
        <f>G103+G104</f>
        <v>13717</v>
      </c>
      <c r="H105" s="84"/>
      <c r="I105" s="382">
        <f t="shared" si="44"/>
        <v>29186</v>
      </c>
      <c r="J105" s="382">
        <f t="shared" si="48"/>
        <v>29062</v>
      </c>
      <c r="K105" s="382">
        <f t="shared" si="43"/>
        <v>-124</v>
      </c>
      <c r="L105" s="383">
        <f t="shared" si="45"/>
        <v>-4.2486123483862128E-3</v>
      </c>
      <c r="M105" s="383">
        <f t="shared" si="46"/>
        <v>0.14326348117146562</v>
      </c>
      <c r="N105" s="29"/>
      <c r="O105" s="29"/>
    </row>
    <row r="106" spans="2:17">
      <c r="B106" s="612" t="s">
        <v>457</v>
      </c>
      <c r="C106" s="613"/>
      <c r="D106" s="44"/>
      <c r="E106" s="44"/>
      <c r="F106" s="44">
        <v>1995</v>
      </c>
      <c r="G106" s="44">
        <v>2186</v>
      </c>
      <c r="H106" s="84"/>
      <c r="I106" s="44">
        <f t="shared" si="44"/>
        <v>1995</v>
      </c>
      <c r="J106" s="44">
        <f t="shared" si="48"/>
        <v>2186</v>
      </c>
      <c r="K106" s="44">
        <f t="shared" si="43"/>
        <v>191</v>
      </c>
      <c r="L106" s="159">
        <f t="shared" si="45"/>
        <v>9.5739348370927319E-2</v>
      </c>
      <c r="M106" s="159">
        <f t="shared" si="46"/>
        <v>1.0776063926805583E-2</v>
      </c>
    </row>
    <row r="107" spans="2:17" s="25" customFormat="1" ht="18.75" customHeight="1">
      <c r="B107" s="588" t="s">
        <v>87</v>
      </c>
      <c r="C107" s="591"/>
      <c r="D107" s="45">
        <v>155363</v>
      </c>
      <c r="E107" s="45">
        <f>E105+E102+E96+E92</f>
        <v>157386</v>
      </c>
      <c r="F107" s="45">
        <f>F105+F102+F96+F92+F106</f>
        <v>45643</v>
      </c>
      <c r="G107" s="45">
        <f>G105+G102+G96+G92+G106</f>
        <v>45471</v>
      </c>
      <c r="H107" s="84"/>
      <c r="I107" s="45">
        <f t="shared" si="44"/>
        <v>201006</v>
      </c>
      <c r="J107" s="45">
        <f t="shared" si="47"/>
        <v>202857</v>
      </c>
      <c r="K107" s="45">
        <f t="shared" si="43"/>
        <v>1851</v>
      </c>
      <c r="L107" s="160">
        <f t="shared" si="45"/>
        <v>9.2086803379003608E-3</v>
      </c>
      <c r="M107" s="160">
        <f t="shared" si="46"/>
        <v>1</v>
      </c>
      <c r="N107" s="103"/>
    </row>
    <row r="109" spans="2:17">
      <c r="E109" s="29"/>
      <c r="G109" s="29"/>
    </row>
    <row r="110" spans="2:17">
      <c r="B110" s="366" t="s">
        <v>640</v>
      </c>
    </row>
    <row r="111" spans="2:17">
      <c r="B111" s="184" t="s">
        <v>643</v>
      </c>
    </row>
    <row r="112" spans="2:17">
      <c r="C112" s="573" t="s">
        <v>406</v>
      </c>
      <c r="D112" s="573"/>
      <c r="E112" s="573"/>
      <c r="F112" s="573"/>
      <c r="H112" s="573" t="s">
        <v>407</v>
      </c>
      <c r="I112" s="573"/>
      <c r="J112" s="573"/>
      <c r="K112" s="573"/>
      <c r="M112" s="573" t="s">
        <v>409</v>
      </c>
      <c r="N112" s="573"/>
      <c r="O112" s="573"/>
      <c r="P112" s="573"/>
      <c r="Q112" s="182"/>
    </row>
    <row r="113" spans="2:16">
      <c r="B113" s="575" t="s">
        <v>242</v>
      </c>
      <c r="C113" s="574" t="s">
        <v>500</v>
      </c>
      <c r="D113" s="574" t="s">
        <v>571</v>
      </c>
      <c r="E113" s="574" t="s">
        <v>545</v>
      </c>
      <c r="F113" s="574"/>
      <c r="G113" s="184"/>
      <c r="H113" s="574" t="s">
        <v>500</v>
      </c>
      <c r="I113" s="574" t="s">
        <v>571</v>
      </c>
      <c r="J113" s="575" t="s">
        <v>545</v>
      </c>
      <c r="K113" s="575"/>
      <c r="L113" s="184"/>
      <c r="M113" s="574" t="s">
        <v>500</v>
      </c>
      <c r="N113" s="574" t="s">
        <v>571</v>
      </c>
      <c r="O113" s="575" t="s">
        <v>545</v>
      </c>
      <c r="P113" s="575"/>
    </row>
    <row r="114" spans="2:16">
      <c r="B114" s="575"/>
      <c r="C114" s="574"/>
      <c r="D114" s="574"/>
      <c r="E114" s="419" t="s">
        <v>461</v>
      </c>
      <c r="F114" s="419" t="s">
        <v>89</v>
      </c>
      <c r="G114" s="184"/>
      <c r="H114" s="574"/>
      <c r="I114" s="574"/>
      <c r="J114" s="419" t="s">
        <v>461</v>
      </c>
      <c r="K114" s="419" t="s">
        <v>89</v>
      </c>
      <c r="L114" s="184"/>
      <c r="M114" s="574"/>
      <c r="N114" s="574"/>
      <c r="O114" s="419" t="s">
        <v>461</v>
      </c>
      <c r="P114" s="419" t="s">
        <v>89</v>
      </c>
    </row>
    <row r="115" spans="2:16">
      <c r="B115" s="416" t="s">
        <v>649</v>
      </c>
      <c r="C115" s="409">
        <v>10829</v>
      </c>
      <c r="D115" s="409">
        <v>10597</v>
      </c>
      <c r="E115" s="410">
        <f t="shared" ref="E115:E126" si="49">D115-C115</f>
        <v>-232</v>
      </c>
      <c r="F115" s="411">
        <f t="shared" ref="F115:F126" si="50">E115/C115</f>
        <v>-2.142395419706344E-2</v>
      </c>
      <c r="H115" s="410"/>
      <c r="I115" s="410"/>
      <c r="J115" s="410"/>
      <c r="K115" s="411"/>
      <c r="M115" s="410">
        <f>H115+C115</f>
        <v>10829</v>
      </c>
      <c r="N115" s="410">
        <f>I115+D115</f>
        <v>10597</v>
      </c>
      <c r="O115" s="410">
        <f>N115-M115</f>
        <v>-232</v>
      </c>
      <c r="P115" s="411">
        <f t="shared" ref="P115:P117" si="51">O115/M115</f>
        <v>-2.142395419706344E-2</v>
      </c>
    </row>
    <row r="116" spans="2:16">
      <c r="B116" s="416" t="s">
        <v>650</v>
      </c>
      <c r="C116" s="409">
        <v>21236</v>
      </c>
      <c r="D116" s="409">
        <v>21250</v>
      </c>
      <c r="E116" s="410">
        <f t="shared" si="49"/>
        <v>14</v>
      </c>
      <c r="F116" s="411">
        <f t="shared" si="50"/>
        <v>6.5925786400452061E-4</v>
      </c>
      <c r="H116" s="410"/>
      <c r="I116" s="410"/>
      <c r="J116" s="410"/>
      <c r="K116" s="411"/>
      <c r="M116" s="410">
        <f t="shared" ref="M116:M130" si="52">H116+C116</f>
        <v>21236</v>
      </c>
      <c r="N116" s="410">
        <f t="shared" ref="N116:N130" si="53">I116+D116</f>
        <v>21250</v>
      </c>
      <c r="O116" s="410">
        <f t="shared" ref="O116:O117" si="54">N116-M116</f>
        <v>14</v>
      </c>
      <c r="P116" s="411">
        <f t="shared" si="51"/>
        <v>6.5925786400452061E-4</v>
      </c>
    </row>
    <row r="117" spans="2:16">
      <c r="B117" s="416" t="s">
        <v>503</v>
      </c>
      <c r="C117" s="409">
        <v>314</v>
      </c>
      <c r="D117" s="409">
        <v>344</v>
      </c>
      <c r="E117" s="410">
        <f t="shared" si="49"/>
        <v>30</v>
      </c>
      <c r="F117" s="411">
        <f t="shared" si="50"/>
        <v>9.5541401273885357E-2</v>
      </c>
      <c r="H117" s="410"/>
      <c r="I117" s="410"/>
      <c r="J117" s="410"/>
      <c r="K117" s="411"/>
      <c r="M117" s="410">
        <f t="shared" si="52"/>
        <v>314</v>
      </c>
      <c r="N117" s="410">
        <f t="shared" si="53"/>
        <v>344</v>
      </c>
      <c r="O117" s="410">
        <f t="shared" si="54"/>
        <v>30</v>
      </c>
      <c r="P117" s="411">
        <f t="shared" si="51"/>
        <v>9.5541401273885357E-2</v>
      </c>
    </row>
    <row r="118" spans="2:16">
      <c r="B118" s="416" t="s">
        <v>507</v>
      </c>
      <c r="C118" s="409">
        <v>14296</v>
      </c>
      <c r="D118" s="409">
        <v>15006</v>
      </c>
      <c r="E118" s="410">
        <f t="shared" si="49"/>
        <v>710</v>
      </c>
      <c r="F118" s="411">
        <f t="shared" si="50"/>
        <v>4.9664241745942923E-2</v>
      </c>
      <c r="H118" s="410">
        <v>11064</v>
      </c>
      <c r="I118" s="410">
        <v>11351</v>
      </c>
      <c r="J118" s="410">
        <f>I118-H118</f>
        <v>287</v>
      </c>
      <c r="K118" s="411">
        <f t="shared" ref="K118:K129" si="55">J118/H118</f>
        <v>2.593998553868402E-2</v>
      </c>
      <c r="M118" s="410">
        <f t="shared" si="52"/>
        <v>25360</v>
      </c>
      <c r="N118" s="410">
        <f t="shared" si="53"/>
        <v>26357</v>
      </c>
      <c r="O118" s="410">
        <f>N118-M118</f>
        <v>997</v>
      </c>
      <c r="P118" s="411">
        <f t="shared" ref="P118:P129" si="56">O118/M118</f>
        <v>3.9313880126182962E-2</v>
      </c>
    </row>
    <row r="119" spans="2:16" ht="12.75" customHeight="1">
      <c r="B119" s="416" t="s">
        <v>547</v>
      </c>
      <c r="C119" s="409">
        <v>8815</v>
      </c>
      <c r="D119" s="409">
        <v>8620</v>
      </c>
      <c r="E119" s="410">
        <f t="shared" si="49"/>
        <v>-195</v>
      </c>
      <c r="F119" s="411">
        <f t="shared" si="50"/>
        <v>-2.2121384004537718E-2</v>
      </c>
      <c r="H119" s="410"/>
      <c r="I119" s="410"/>
      <c r="J119" s="410"/>
      <c r="K119" s="411"/>
      <c r="M119" s="410">
        <f t="shared" si="52"/>
        <v>8815</v>
      </c>
      <c r="N119" s="410">
        <f t="shared" si="53"/>
        <v>8620</v>
      </c>
      <c r="O119" s="410">
        <f t="shared" ref="O119:O129" si="57">N119-M119</f>
        <v>-195</v>
      </c>
      <c r="P119" s="411">
        <f t="shared" si="56"/>
        <v>-2.2121384004537718E-2</v>
      </c>
    </row>
    <row r="120" spans="2:16">
      <c r="B120" s="416" t="s">
        <v>158</v>
      </c>
      <c r="C120" s="409">
        <v>4533</v>
      </c>
      <c r="D120" s="409">
        <v>4732</v>
      </c>
      <c r="E120" s="410">
        <f t="shared" si="49"/>
        <v>199</v>
      </c>
      <c r="F120" s="411">
        <f t="shared" si="50"/>
        <v>4.3900286785793073E-2</v>
      </c>
      <c r="H120" s="410"/>
      <c r="I120" s="410"/>
      <c r="J120" s="410"/>
      <c r="K120" s="411"/>
      <c r="M120" s="410">
        <f t="shared" si="52"/>
        <v>4533</v>
      </c>
      <c r="N120" s="410">
        <f t="shared" si="53"/>
        <v>4732</v>
      </c>
      <c r="O120" s="410">
        <f t="shared" si="57"/>
        <v>199</v>
      </c>
      <c r="P120" s="411">
        <f t="shared" si="56"/>
        <v>4.3900286785793073E-2</v>
      </c>
    </row>
    <row r="121" spans="2:16" ht="12.75" customHeight="1">
      <c r="B121" s="417" t="s">
        <v>8</v>
      </c>
      <c r="C121" s="412">
        <v>10624</v>
      </c>
      <c r="D121" s="412">
        <v>10453</v>
      </c>
      <c r="E121" s="413">
        <f t="shared" si="49"/>
        <v>-171</v>
      </c>
      <c r="F121" s="414">
        <f t="shared" si="50"/>
        <v>-1.6095632530120481E-2</v>
      </c>
      <c r="G121" s="184"/>
      <c r="H121" s="413"/>
      <c r="I121" s="413"/>
      <c r="J121" s="413"/>
      <c r="K121" s="414"/>
      <c r="L121" s="184"/>
      <c r="M121" s="413">
        <f t="shared" si="52"/>
        <v>10624</v>
      </c>
      <c r="N121" s="413">
        <f t="shared" si="53"/>
        <v>10453</v>
      </c>
      <c r="O121" s="413">
        <f t="shared" si="57"/>
        <v>-171</v>
      </c>
      <c r="P121" s="414">
        <f t="shared" si="56"/>
        <v>-1.6095632530120481E-2</v>
      </c>
    </row>
    <row r="122" spans="2:16">
      <c r="B122" s="417" t="s">
        <v>12</v>
      </c>
      <c r="C122" s="412">
        <v>26328</v>
      </c>
      <c r="D122" s="412">
        <v>26775</v>
      </c>
      <c r="E122" s="413">
        <f t="shared" si="49"/>
        <v>447</v>
      </c>
      <c r="F122" s="414">
        <f t="shared" si="50"/>
        <v>1.6978122151321787E-2</v>
      </c>
      <c r="G122" s="184"/>
      <c r="H122" s="413">
        <v>2533</v>
      </c>
      <c r="I122" s="413">
        <v>2377</v>
      </c>
      <c r="J122" s="413">
        <f t="shared" ref="J122:J129" si="58">I122-H122</f>
        <v>-156</v>
      </c>
      <c r="K122" s="414">
        <f t="shared" si="55"/>
        <v>-6.1587050927753649E-2</v>
      </c>
      <c r="L122" s="184"/>
      <c r="M122" s="413">
        <f t="shared" si="52"/>
        <v>28861</v>
      </c>
      <c r="N122" s="413">
        <f t="shared" si="53"/>
        <v>29152</v>
      </c>
      <c r="O122" s="413">
        <f t="shared" si="57"/>
        <v>291</v>
      </c>
      <c r="P122" s="414">
        <f t="shared" si="56"/>
        <v>1.0082810713419493E-2</v>
      </c>
    </row>
    <row r="123" spans="2:16" ht="12.75" customHeight="1">
      <c r="B123" s="417" t="s">
        <v>4</v>
      </c>
      <c r="C123" s="412">
        <v>43023</v>
      </c>
      <c r="D123" s="412">
        <v>44264</v>
      </c>
      <c r="E123" s="413">
        <f t="shared" si="49"/>
        <v>1241</v>
      </c>
      <c r="F123" s="414">
        <f t="shared" si="50"/>
        <v>2.8845036375891964E-2</v>
      </c>
      <c r="G123" s="184"/>
      <c r="H123" s="413">
        <v>11277</v>
      </c>
      <c r="I123" s="413">
        <v>10962</v>
      </c>
      <c r="J123" s="413">
        <f t="shared" si="58"/>
        <v>-315</v>
      </c>
      <c r="K123" s="414">
        <f t="shared" si="55"/>
        <v>-2.7932960893854747E-2</v>
      </c>
      <c r="L123" s="184"/>
      <c r="M123" s="413">
        <f t="shared" si="52"/>
        <v>54300</v>
      </c>
      <c r="N123" s="413">
        <f t="shared" si="53"/>
        <v>55226</v>
      </c>
      <c r="O123" s="413">
        <f t="shared" si="57"/>
        <v>926</v>
      </c>
      <c r="P123" s="414">
        <f t="shared" si="56"/>
        <v>1.7053406998158379E-2</v>
      </c>
    </row>
    <row r="124" spans="2:16">
      <c r="B124" s="417" t="s">
        <v>517</v>
      </c>
      <c r="C124" s="412">
        <v>122</v>
      </c>
      <c r="D124" s="412">
        <v>147</v>
      </c>
      <c r="E124" s="413">
        <f t="shared" si="49"/>
        <v>25</v>
      </c>
      <c r="F124" s="414">
        <f t="shared" si="50"/>
        <v>0.20491803278688525</v>
      </c>
      <c r="G124" s="184"/>
      <c r="H124" s="413"/>
      <c r="I124" s="413"/>
      <c r="J124" s="413"/>
      <c r="K124" s="414"/>
      <c r="L124" s="184"/>
      <c r="M124" s="413">
        <f t="shared" si="52"/>
        <v>122</v>
      </c>
      <c r="N124" s="413">
        <f t="shared" si="53"/>
        <v>147</v>
      </c>
      <c r="O124" s="413">
        <f t="shared" si="57"/>
        <v>25</v>
      </c>
      <c r="P124" s="414">
        <f t="shared" si="56"/>
        <v>0.20491803278688525</v>
      </c>
    </row>
    <row r="125" spans="2:16">
      <c r="B125" s="417" t="s">
        <v>247</v>
      </c>
      <c r="C125" s="412">
        <v>14771</v>
      </c>
      <c r="D125" s="412">
        <v>14715</v>
      </c>
      <c r="E125" s="413">
        <f t="shared" si="49"/>
        <v>-56</v>
      </c>
      <c r="F125" s="414">
        <f t="shared" si="50"/>
        <v>-3.7912125110012864E-3</v>
      </c>
      <c r="G125" s="184"/>
      <c r="H125" s="413">
        <v>13821</v>
      </c>
      <c r="I125" s="413">
        <v>13717</v>
      </c>
      <c r="J125" s="413">
        <f t="shared" si="58"/>
        <v>-104</v>
      </c>
      <c r="K125" s="414">
        <f t="shared" si="55"/>
        <v>-7.5247811301642426E-3</v>
      </c>
      <c r="L125" s="184"/>
      <c r="M125" s="413">
        <f t="shared" si="52"/>
        <v>28592</v>
      </c>
      <c r="N125" s="413">
        <f t="shared" si="53"/>
        <v>28432</v>
      </c>
      <c r="O125" s="413">
        <f t="shared" si="57"/>
        <v>-160</v>
      </c>
      <c r="P125" s="414">
        <f t="shared" si="56"/>
        <v>-5.5959709009513149E-3</v>
      </c>
    </row>
    <row r="126" spans="2:16">
      <c r="B126" s="417" t="s">
        <v>134</v>
      </c>
      <c r="C126" s="412">
        <v>472</v>
      </c>
      <c r="D126" s="412">
        <v>483</v>
      </c>
      <c r="E126" s="413">
        <f t="shared" si="49"/>
        <v>11</v>
      </c>
      <c r="F126" s="414">
        <f t="shared" si="50"/>
        <v>2.3305084745762712E-2</v>
      </c>
      <c r="G126" s="184"/>
      <c r="H126" s="413"/>
      <c r="I126" s="413"/>
      <c r="J126" s="413"/>
      <c r="K126" s="414"/>
      <c r="L126" s="184"/>
      <c r="M126" s="413">
        <f t="shared" si="52"/>
        <v>472</v>
      </c>
      <c r="N126" s="413">
        <f t="shared" si="53"/>
        <v>483</v>
      </c>
      <c r="O126" s="413">
        <f t="shared" si="57"/>
        <v>11</v>
      </c>
      <c r="P126" s="414">
        <f t="shared" si="56"/>
        <v>2.3305084745762712E-2</v>
      </c>
    </row>
    <row r="127" spans="2:16">
      <c r="B127" s="417" t="s">
        <v>410</v>
      </c>
      <c r="C127" s="412"/>
      <c r="D127" s="412"/>
      <c r="E127" s="413"/>
      <c r="F127" s="414"/>
      <c r="G127" s="184"/>
      <c r="H127" s="413">
        <v>1263</v>
      </c>
      <c r="I127" s="413">
        <v>757</v>
      </c>
      <c r="J127" s="413">
        <f t="shared" si="58"/>
        <v>-506</v>
      </c>
      <c r="K127" s="414">
        <f t="shared" si="55"/>
        <v>-0.40063341250989709</v>
      </c>
      <c r="L127" s="184"/>
      <c r="M127" s="413">
        <f t="shared" si="52"/>
        <v>1263</v>
      </c>
      <c r="N127" s="413">
        <f t="shared" si="53"/>
        <v>757</v>
      </c>
      <c r="O127" s="413">
        <f t="shared" si="57"/>
        <v>-506</v>
      </c>
      <c r="P127" s="414">
        <f t="shared" si="56"/>
        <v>-0.40063341250989709</v>
      </c>
    </row>
    <row r="128" spans="2:16">
      <c r="B128" s="417" t="s">
        <v>411</v>
      </c>
      <c r="C128" s="412"/>
      <c r="D128" s="412"/>
      <c r="E128" s="413"/>
      <c r="F128" s="414"/>
      <c r="G128" s="184"/>
      <c r="H128" s="413">
        <v>3690</v>
      </c>
      <c r="I128" s="413">
        <v>4121</v>
      </c>
      <c r="J128" s="413">
        <f t="shared" si="58"/>
        <v>431</v>
      </c>
      <c r="K128" s="414">
        <f t="shared" si="55"/>
        <v>0.11680216802168021</v>
      </c>
      <c r="L128" s="184"/>
      <c r="M128" s="413">
        <f t="shared" si="52"/>
        <v>3690</v>
      </c>
      <c r="N128" s="413">
        <f t="shared" si="53"/>
        <v>4121</v>
      </c>
      <c r="O128" s="413">
        <f t="shared" si="57"/>
        <v>431</v>
      </c>
      <c r="P128" s="414">
        <f t="shared" si="56"/>
        <v>0.11680216802168021</v>
      </c>
    </row>
    <row r="129" spans="2:17">
      <c r="B129" s="416" t="s">
        <v>561</v>
      </c>
      <c r="C129" s="409"/>
      <c r="D129" s="409"/>
      <c r="E129" s="410"/>
      <c r="F129" s="411"/>
      <c r="H129" s="410">
        <v>1995</v>
      </c>
      <c r="I129" s="410">
        <v>2186</v>
      </c>
      <c r="J129" s="410">
        <f t="shared" si="58"/>
        <v>191</v>
      </c>
      <c r="K129" s="411">
        <f t="shared" si="55"/>
        <v>9.5739348370927319E-2</v>
      </c>
      <c r="M129" s="410">
        <f t="shared" si="52"/>
        <v>1995</v>
      </c>
      <c r="N129" s="410">
        <f t="shared" si="53"/>
        <v>2186</v>
      </c>
      <c r="O129" s="410">
        <f t="shared" si="57"/>
        <v>191</v>
      </c>
      <c r="P129" s="411">
        <f t="shared" si="56"/>
        <v>9.5739348370927319E-2</v>
      </c>
    </row>
    <row r="130" spans="2:17" ht="20.100000000000001" customHeight="1">
      <c r="B130" s="420" t="s">
        <v>87</v>
      </c>
      <c r="C130" s="421">
        <v>155363</v>
      </c>
      <c r="D130" s="421">
        <f>SUM(D115:D129)</f>
        <v>157386</v>
      </c>
      <c r="E130" s="421">
        <f>D130-C130</f>
        <v>2023</v>
      </c>
      <c r="F130" s="422">
        <f>E130/C130</f>
        <v>1.3021118284276179E-2</v>
      </c>
      <c r="H130" s="421">
        <f>SUM(H114:H129)</f>
        <v>45643</v>
      </c>
      <c r="I130" s="421">
        <f>SUM(I114:I129)</f>
        <v>45471</v>
      </c>
      <c r="J130" s="421">
        <f>I130-H130</f>
        <v>-172</v>
      </c>
      <c r="K130" s="422">
        <f t="shared" ref="K130" si="59">J130/H130</f>
        <v>-3.7683763118112308E-3</v>
      </c>
      <c r="M130" s="421">
        <f t="shared" si="52"/>
        <v>201006</v>
      </c>
      <c r="N130" s="421">
        <f t="shared" si="53"/>
        <v>202857</v>
      </c>
      <c r="O130" s="421">
        <f>N130-M130</f>
        <v>1851</v>
      </c>
      <c r="P130" s="422">
        <f t="shared" ref="P130" si="60">O130/M130</f>
        <v>9.2086803379003608E-3</v>
      </c>
    </row>
    <row r="133" spans="2:17" ht="13.8">
      <c r="B133" s="15" t="s">
        <v>646</v>
      </c>
    </row>
    <row r="134" spans="2:17">
      <c r="B134" s="366" t="s">
        <v>645</v>
      </c>
      <c r="G134" s="29"/>
    </row>
    <row r="136" spans="2:17">
      <c r="B136" s="184"/>
      <c r="C136" s="573" t="s">
        <v>406</v>
      </c>
      <c r="D136" s="573"/>
      <c r="E136" s="573"/>
      <c r="F136" s="573"/>
      <c r="H136" s="573" t="s">
        <v>407</v>
      </c>
      <c r="I136" s="573"/>
      <c r="J136" s="573"/>
      <c r="K136" s="573"/>
      <c r="M136" s="573" t="s">
        <v>409</v>
      </c>
      <c r="N136" s="573"/>
      <c r="O136" s="573"/>
      <c r="P136" s="573"/>
    </row>
    <row r="137" spans="2:17">
      <c r="B137" s="575" t="s">
        <v>249</v>
      </c>
      <c r="C137" s="574" t="s">
        <v>500</v>
      </c>
      <c r="D137" s="574" t="s">
        <v>571</v>
      </c>
      <c r="E137" s="574" t="s">
        <v>545</v>
      </c>
      <c r="F137" s="574"/>
      <c r="G137" s="184"/>
      <c r="H137" s="574" t="s">
        <v>500</v>
      </c>
      <c r="I137" s="574" t="s">
        <v>571</v>
      </c>
      <c r="J137" s="575" t="s">
        <v>545</v>
      </c>
      <c r="K137" s="575"/>
      <c r="L137" s="184"/>
      <c r="M137" s="574" t="s">
        <v>500</v>
      </c>
      <c r="N137" s="574" t="s">
        <v>571</v>
      </c>
      <c r="O137" s="575" t="s">
        <v>545</v>
      </c>
      <c r="P137" s="575"/>
    </row>
    <row r="138" spans="2:17">
      <c r="B138" s="575"/>
      <c r="C138" s="574"/>
      <c r="D138" s="574"/>
      <c r="E138" s="419" t="s">
        <v>461</v>
      </c>
      <c r="F138" s="419" t="s">
        <v>89</v>
      </c>
      <c r="G138" s="184"/>
      <c r="H138" s="574"/>
      <c r="I138" s="574"/>
      <c r="J138" s="419" t="s">
        <v>461</v>
      </c>
      <c r="K138" s="419" t="s">
        <v>89</v>
      </c>
      <c r="L138" s="184"/>
      <c r="M138" s="574"/>
      <c r="N138" s="574"/>
      <c r="O138" s="419" t="s">
        <v>461</v>
      </c>
      <c r="P138" s="419" t="s">
        <v>89</v>
      </c>
    </row>
    <row r="139" spans="2:17">
      <c r="B139" s="569" t="s">
        <v>546</v>
      </c>
      <c r="C139" s="571">
        <f>C115+C116</f>
        <v>32065</v>
      </c>
      <c r="D139" s="571">
        <f>D115+D116</f>
        <v>31847</v>
      </c>
      <c r="E139" s="568">
        <f>D139-C139</f>
        <v>-218</v>
      </c>
      <c r="F139" s="570">
        <f>(D139-C139)/C139</f>
        <v>-6.7986901606112583E-3</v>
      </c>
      <c r="H139" s="571"/>
      <c r="I139" s="571"/>
      <c r="J139" s="568"/>
      <c r="K139" s="570"/>
      <c r="M139" s="571">
        <f>C139+H139</f>
        <v>32065</v>
      </c>
      <c r="N139" s="571">
        <f>D139+I139</f>
        <v>31847</v>
      </c>
      <c r="O139" s="568">
        <f t="shared" ref="O139:O143" si="61">N139-M139</f>
        <v>-218</v>
      </c>
      <c r="P139" s="570">
        <f>(N139-M139)/M139</f>
        <v>-6.7986901606112583E-3</v>
      </c>
    </row>
    <row r="140" spans="2:17">
      <c r="B140" s="569"/>
      <c r="C140" s="572"/>
      <c r="D140" s="572"/>
      <c r="E140" s="569"/>
      <c r="F140" s="570"/>
      <c r="H140" s="572"/>
      <c r="I140" s="572"/>
      <c r="J140" s="569"/>
      <c r="K140" s="570"/>
      <c r="M140" s="572"/>
      <c r="N140" s="572"/>
      <c r="O140" s="569"/>
      <c r="P140" s="570"/>
    </row>
    <row r="141" spans="2:17">
      <c r="B141" s="577" t="s">
        <v>562</v>
      </c>
      <c r="C141" s="571">
        <f>C117+C118</f>
        <v>14610</v>
      </c>
      <c r="D141" s="571">
        <f>D117+D118</f>
        <v>15350</v>
      </c>
      <c r="E141" s="568">
        <f>D141-C141</f>
        <v>740</v>
      </c>
      <c r="F141" s="570">
        <f>(D141-C141)/C141</f>
        <v>5.0650239561943873E-2</v>
      </c>
      <c r="H141" s="571">
        <f>H118+H127</f>
        <v>12327</v>
      </c>
      <c r="I141" s="571">
        <f>I118+I127</f>
        <v>12108</v>
      </c>
      <c r="J141" s="568">
        <f t="shared" ref="J141" si="62">I141-H141</f>
        <v>-219</v>
      </c>
      <c r="K141" s="570">
        <f>(I141-H141)/H141</f>
        <v>-1.7765879776101241E-2</v>
      </c>
      <c r="M141" s="571">
        <f>C141+H141</f>
        <v>26937</v>
      </c>
      <c r="N141" s="571">
        <f>D141+I141</f>
        <v>27458</v>
      </c>
      <c r="O141" s="568">
        <f>N141-M141</f>
        <v>521</v>
      </c>
      <c r="P141" s="570">
        <f>(N141-M141)/M141</f>
        <v>1.9341426290975239E-2</v>
      </c>
    </row>
    <row r="142" spans="2:17">
      <c r="B142" s="577"/>
      <c r="C142" s="572"/>
      <c r="D142" s="572"/>
      <c r="E142" s="569"/>
      <c r="F142" s="570"/>
      <c r="H142" s="572"/>
      <c r="I142" s="572"/>
      <c r="J142" s="569"/>
      <c r="K142" s="570"/>
      <c r="M142" s="572"/>
      <c r="N142" s="572"/>
      <c r="O142" s="569"/>
      <c r="P142" s="570"/>
      <c r="Q142" s="29"/>
    </row>
    <row r="143" spans="2:17">
      <c r="B143" s="577" t="s">
        <v>548</v>
      </c>
      <c r="C143" s="571">
        <f>C119+C120+C121</f>
        <v>23972</v>
      </c>
      <c r="D143" s="571">
        <f>D119+D120+D121</f>
        <v>23805</v>
      </c>
      <c r="E143" s="568">
        <f>D143-C143</f>
        <v>-167</v>
      </c>
      <c r="F143" s="570">
        <f>(D143-C143)/C143</f>
        <v>-6.9664608710161852E-3</v>
      </c>
      <c r="H143" s="571"/>
      <c r="I143" s="571"/>
      <c r="J143" s="568"/>
      <c r="K143" s="570"/>
      <c r="M143" s="571">
        <f>C143+H143</f>
        <v>23972</v>
      </c>
      <c r="N143" s="571">
        <f>D143+I143</f>
        <v>23805</v>
      </c>
      <c r="O143" s="568">
        <f t="shared" si="61"/>
        <v>-167</v>
      </c>
      <c r="P143" s="570">
        <f>(N143-M143)/M143</f>
        <v>-6.9664608710161852E-3</v>
      </c>
    </row>
    <row r="144" spans="2:17">
      <c r="B144" s="569"/>
      <c r="C144" s="572"/>
      <c r="D144" s="572"/>
      <c r="E144" s="569"/>
      <c r="F144" s="570"/>
      <c r="H144" s="572"/>
      <c r="I144" s="572"/>
      <c r="J144" s="569"/>
      <c r="K144" s="570"/>
      <c r="M144" s="572"/>
      <c r="N144" s="572"/>
      <c r="O144" s="569"/>
      <c r="P144" s="570"/>
    </row>
    <row r="145" spans="2:16">
      <c r="B145" s="577" t="s">
        <v>563</v>
      </c>
      <c r="C145" s="571">
        <f>C122+C123</f>
        <v>69351</v>
      </c>
      <c r="D145" s="571">
        <f>D122+D123</f>
        <v>71039</v>
      </c>
      <c r="E145" s="568">
        <f>D145-C145</f>
        <v>1688</v>
      </c>
      <c r="F145" s="570">
        <f>(D145-C145)/C145</f>
        <v>2.433995183919482E-2</v>
      </c>
      <c r="H145" s="571">
        <f>H122+H123+H128</f>
        <v>17500</v>
      </c>
      <c r="I145" s="571">
        <f>I122+I123+I128</f>
        <v>17460</v>
      </c>
      <c r="J145" s="568">
        <f>I145-H145</f>
        <v>-40</v>
      </c>
      <c r="K145" s="570">
        <f t="shared" ref="K145" si="63">(I145-H145)/H145</f>
        <v>-2.2857142857142859E-3</v>
      </c>
      <c r="M145" s="571">
        <f>C145+H145</f>
        <v>86851</v>
      </c>
      <c r="N145" s="571">
        <f>D145+I145</f>
        <v>88499</v>
      </c>
      <c r="O145" s="568">
        <f>N145-M145</f>
        <v>1648</v>
      </c>
      <c r="P145" s="570">
        <f t="shared" ref="P145" si="64">(N145-M145)/M145</f>
        <v>1.8975026194286766E-2</v>
      </c>
    </row>
    <row r="146" spans="2:16">
      <c r="B146" s="569"/>
      <c r="C146" s="572"/>
      <c r="D146" s="572"/>
      <c r="E146" s="569"/>
      <c r="F146" s="570"/>
      <c r="H146" s="572"/>
      <c r="I146" s="572"/>
      <c r="J146" s="569"/>
      <c r="K146" s="570"/>
      <c r="M146" s="572"/>
      <c r="N146" s="572"/>
      <c r="O146" s="569"/>
      <c r="P146" s="570"/>
    </row>
    <row r="147" spans="2:16">
      <c r="B147" s="577" t="s">
        <v>550</v>
      </c>
      <c r="C147" s="571">
        <f>C124+C125</f>
        <v>14893</v>
      </c>
      <c r="D147" s="571">
        <f>D124+D125</f>
        <v>14862</v>
      </c>
      <c r="E147" s="568">
        <f>D147-C147</f>
        <v>-31</v>
      </c>
      <c r="F147" s="570">
        <f>(D147-C147)/C147</f>
        <v>-2.0815148056133755E-3</v>
      </c>
      <c r="H147" s="571">
        <f>H125</f>
        <v>13821</v>
      </c>
      <c r="I147" s="571">
        <f>I125</f>
        <v>13717</v>
      </c>
      <c r="J147" s="568">
        <f t="shared" ref="J147:J149" si="65">I147-H147</f>
        <v>-104</v>
      </c>
      <c r="K147" s="570">
        <f>(I147-H147)/H147</f>
        <v>-7.5247811301642426E-3</v>
      </c>
      <c r="M147" s="571">
        <f>C147+H147</f>
        <v>28714</v>
      </c>
      <c r="N147" s="571">
        <f>D147+I147</f>
        <v>28579</v>
      </c>
      <c r="O147" s="568">
        <f t="shared" ref="O147" si="66">N147-M147</f>
        <v>-135</v>
      </c>
      <c r="P147" s="570">
        <f>(N147-M147)/M147</f>
        <v>-4.7015393187991921E-3</v>
      </c>
    </row>
    <row r="148" spans="2:16">
      <c r="B148" s="569"/>
      <c r="C148" s="572"/>
      <c r="D148" s="572"/>
      <c r="E148" s="569"/>
      <c r="F148" s="570"/>
      <c r="H148" s="572"/>
      <c r="I148" s="572"/>
      <c r="J148" s="569"/>
      <c r="K148" s="570"/>
      <c r="M148" s="572"/>
      <c r="N148" s="572"/>
      <c r="O148" s="569"/>
      <c r="P148" s="570"/>
    </row>
    <row r="149" spans="2:16">
      <c r="B149" s="577" t="s">
        <v>561</v>
      </c>
      <c r="C149" s="576"/>
      <c r="D149" s="578"/>
      <c r="E149" s="576"/>
      <c r="F149" s="576"/>
      <c r="H149" s="571">
        <f>H129</f>
        <v>1995</v>
      </c>
      <c r="I149" s="571">
        <f>I129</f>
        <v>2186</v>
      </c>
      <c r="J149" s="568">
        <f t="shared" si="65"/>
        <v>191</v>
      </c>
      <c r="K149" s="570">
        <f t="shared" ref="K149" si="67">(I149-H149)/H149</f>
        <v>9.5739348370927319E-2</v>
      </c>
      <c r="M149" s="571">
        <f>C149+H149</f>
        <v>1995</v>
      </c>
      <c r="N149" s="571">
        <f>D149+I149</f>
        <v>2186</v>
      </c>
      <c r="O149" s="568">
        <f t="shared" ref="O149" si="68">N149-M149</f>
        <v>191</v>
      </c>
      <c r="P149" s="570">
        <f t="shared" ref="P149" si="69">(N149-M149)/M149</f>
        <v>9.5739348370927319E-2</v>
      </c>
    </row>
    <row r="150" spans="2:16">
      <c r="B150" s="569"/>
      <c r="C150" s="576"/>
      <c r="D150" s="576"/>
      <c r="E150" s="576"/>
      <c r="F150" s="576"/>
      <c r="H150" s="572"/>
      <c r="I150" s="572"/>
      <c r="J150" s="569"/>
      <c r="K150" s="570"/>
      <c r="M150" s="572"/>
      <c r="N150" s="572"/>
      <c r="O150" s="569"/>
      <c r="P150" s="570"/>
    </row>
    <row r="151" spans="2:16">
      <c r="B151" s="183"/>
    </row>
    <row r="153" spans="2:16" ht="13.8">
      <c r="B153" s="15" t="s">
        <v>647</v>
      </c>
    </row>
    <row r="154" spans="2:16">
      <c r="B154" s="366" t="s">
        <v>631</v>
      </c>
    </row>
    <row r="155" spans="2:16">
      <c r="D155" s="139" t="s">
        <v>500</v>
      </c>
      <c r="E155" s="90" t="s">
        <v>571</v>
      </c>
      <c r="F155" s="93" t="s">
        <v>438</v>
      </c>
    </row>
    <row r="156" spans="2:16" ht="12.75" customHeight="1">
      <c r="B156" s="573" t="s">
        <v>406</v>
      </c>
      <c r="C156" s="573"/>
      <c r="D156" s="91">
        <v>155363</v>
      </c>
      <c r="E156" s="91">
        <v>157597</v>
      </c>
      <c r="F156" s="92">
        <f>(E156-D156)/D156</f>
        <v>1.4379228001519024E-2</v>
      </c>
    </row>
    <row r="157" spans="2:16">
      <c r="B157" s="573" t="s">
        <v>407</v>
      </c>
      <c r="C157" s="573"/>
      <c r="D157" s="91">
        <v>45643</v>
      </c>
      <c r="E157" s="91">
        <v>45471</v>
      </c>
      <c r="F157" s="92">
        <f>(E157-D157)/D157</f>
        <v>-3.7683763118112308E-3</v>
      </c>
    </row>
    <row r="158" spans="2:16" ht="19.5" customHeight="1">
      <c r="B158" s="621" t="s">
        <v>87</v>
      </c>
      <c r="C158" s="622"/>
      <c r="D158" s="45">
        <v>201006</v>
      </c>
      <c r="E158" s="45">
        <f>E157+E156</f>
        <v>203068</v>
      </c>
      <c r="F158" s="161">
        <f>(E158-D158)/D158</f>
        <v>1.0258400246758803E-2</v>
      </c>
    </row>
    <row r="162" spans="2:13" ht="13.8">
      <c r="B162" s="15" t="s">
        <v>648</v>
      </c>
    </row>
    <row r="163" spans="2:13" ht="15.75" customHeight="1">
      <c r="B163" s="366" t="s">
        <v>631</v>
      </c>
      <c r="H163" s="573" t="s">
        <v>409</v>
      </c>
      <c r="I163" s="573"/>
      <c r="J163" s="573"/>
      <c r="K163" s="573"/>
      <c r="M163" s="186"/>
    </row>
    <row r="164" spans="2:13">
      <c r="C164" s="573" t="s">
        <v>406</v>
      </c>
      <c r="D164" s="573"/>
      <c r="E164" s="573" t="s">
        <v>407</v>
      </c>
      <c r="F164" s="573"/>
      <c r="H164" s="573" t="s">
        <v>500</v>
      </c>
      <c r="I164" s="573" t="s">
        <v>571</v>
      </c>
      <c r="J164" s="574" t="s">
        <v>438</v>
      </c>
      <c r="K164" s="574"/>
      <c r="M164" s="186"/>
    </row>
    <row r="165" spans="2:13">
      <c r="C165" s="139" t="s">
        <v>500</v>
      </c>
      <c r="D165" s="139" t="s">
        <v>571</v>
      </c>
      <c r="E165" s="139" t="s">
        <v>500</v>
      </c>
      <c r="F165" s="146" t="s">
        <v>571</v>
      </c>
      <c r="H165" s="573"/>
      <c r="I165" s="573"/>
      <c r="J165" s="162" t="s">
        <v>461</v>
      </c>
      <c r="K165" s="163" t="s">
        <v>89</v>
      </c>
      <c r="L165" s="54"/>
      <c r="M165" s="186"/>
    </row>
    <row r="166" spans="2:13">
      <c r="B166" s="430" t="s">
        <v>254</v>
      </c>
      <c r="C166" s="187">
        <v>23344</v>
      </c>
      <c r="D166" s="187">
        <v>23692</v>
      </c>
      <c r="E166" s="188">
        <v>5661</v>
      </c>
      <c r="F166" s="188">
        <v>5817</v>
      </c>
      <c r="G166" s="189"/>
      <c r="H166" s="188">
        <f>C166+E166</f>
        <v>29005</v>
      </c>
      <c r="I166" s="188">
        <f>D166+F166</f>
        <v>29509</v>
      </c>
      <c r="J166" s="188">
        <f t="shared" ref="J166:J188" si="70">I166-H166</f>
        <v>504</v>
      </c>
      <c r="K166" s="431">
        <f t="shared" ref="K166:K188" si="71">J166/H166</f>
        <v>1.7376314428546803E-2</v>
      </c>
      <c r="L166" s="54"/>
      <c r="M166" s="185"/>
    </row>
    <row r="167" spans="2:13">
      <c r="B167" s="430" t="s">
        <v>255</v>
      </c>
      <c r="C167" s="187">
        <v>9799</v>
      </c>
      <c r="D167" s="187">
        <v>9891</v>
      </c>
      <c r="E167" s="188">
        <v>3839</v>
      </c>
      <c r="F167" s="188">
        <v>3733</v>
      </c>
      <c r="G167" s="189"/>
      <c r="H167" s="188">
        <f>C167+E167</f>
        <v>13638</v>
      </c>
      <c r="I167" s="188">
        <f>D167+F167</f>
        <v>13624</v>
      </c>
      <c r="J167" s="188">
        <f t="shared" si="70"/>
        <v>-14</v>
      </c>
      <c r="K167" s="431">
        <f t="shared" si="71"/>
        <v>-1.0265434814488929E-3</v>
      </c>
      <c r="L167" s="54"/>
      <c r="M167" s="185"/>
    </row>
    <row r="168" spans="2:13">
      <c r="B168" s="430" t="s">
        <v>256</v>
      </c>
      <c r="C168" s="187">
        <v>15518</v>
      </c>
      <c r="D168" s="187">
        <v>15676</v>
      </c>
      <c r="E168" s="188">
        <v>3418</v>
      </c>
      <c r="F168" s="188">
        <v>3353</v>
      </c>
      <c r="G168" s="189"/>
      <c r="H168" s="188">
        <f t="shared" ref="H168:H186" si="72">C168+E168</f>
        <v>18936</v>
      </c>
      <c r="I168" s="188">
        <f t="shared" ref="I168:I188" si="73">D168+F168</f>
        <v>19029</v>
      </c>
      <c r="J168" s="188">
        <f t="shared" si="70"/>
        <v>93</v>
      </c>
      <c r="K168" s="431">
        <f t="shared" si="71"/>
        <v>4.9112801013941696E-3</v>
      </c>
      <c r="L168" s="54"/>
      <c r="M168" s="185"/>
    </row>
    <row r="169" spans="2:13">
      <c r="B169" s="430" t="s">
        <v>257</v>
      </c>
      <c r="C169" s="187">
        <v>7290</v>
      </c>
      <c r="D169" s="187">
        <v>7270</v>
      </c>
      <c r="E169" s="188">
        <v>2279</v>
      </c>
      <c r="F169" s="188">
        <v>2290</v>
      </c>
      <c r="G169" s="189"/>
      <c r="H169" s="188">
        <f t="shared" si="72"/>
        <v>9569</v>
      </c>
      <c r="I169" s="188">
        <f t="shared" si="73"/>
        <v>9560</v>
      </c>
      <c r="J169" s="188">
        <f t="shared" si="70"/>
        <v>-9</v>
      </c>
      <c r="K169" s="431">
        <f t="shared" si="71"/>
        <v>-9.4053715121747308E-4</v>
      </c>
      <c r="L169" s="54"/>
      <c r="M169" s="185"/>
    </row>
    <row r="170" spans="2:13">
      <c r="B170" s="430" t="s">
        <v>258</v>
      </c>
      <c r="C170" s="187">
        <v>238</v>
      </c>
      <c r="D170" s="187">
        <v>247</v>
      </c>
      <c r="E170" s="188">
        <v>50</v>
      </c>
      <c r="F170" s="188">
        <v>90</v>
      </c>
      <c r="G170" s="189"/>
      <c r="H170" s="188">
        <f t="shared" si="72"/>
        <v>288</v>
      </c>
      <c r="I170" s="188">
        <f t="shared" si="73"/>
        <v>337</v>
      </c>
      <c r="J170" s="188">
        <f t="shared" si="70"/>
        <v>49</v>
      </c>
      <c r="K170" s="431">
        <f t="shared" si="71"/>
        <v>0.1701388888888889</v>
      </c>
      <c r="L170" s="54"/>
      <c r="M170" s="185"/>
    </row>
    <row r="171" spans="2:13">
      <c r="B171" s="430" t="s">
        <v>259</v>
      </c>
      <c r="C171" s="187">
        <v>8219</v>
      </c>
      <c r="D171" s="187">
        <v>8426</v>
      </c>
      <c r="E171" s="188">
        <v>3702</v>
      </c>
      <c r="F171" s="188">
        <v>3624</v>
      </c>
      <c r="G171" s="189"/>
      <c r="H171" s="188">
        <f t="shared" si="72"/>
        <v>11921</v>
      </c>
      <c r="I171" s="188">
        <f t="shared" si="73"/>
        <v>12050</v>
      </c>
      <c r="J171" s="188">
        <f t="shared" si="70"/>
        <v>129</v>
      </c>
      <c r="K171" s="431">
        <f t="shared" si="71"/>
        <v>1.0821239828873416E-2</v>
      </c>
      <c r="L171" s="54"/>
      <c r="M171" s="185"/>
    </row>
    <row r="172" spans="2:13">
      <c r="B172" s="430" t="s">
        <v>260</v>
      </c>
      <c r="C172" s="187">
        <v>766</v>
      </c>
      <c r="D172" s="187">
        <v>694</v>
      </c>
      <c r="E172" s="188">
        <v>90</v>
      </c>
      <c r="F172" s="188">
        <v>97</v>
      </c>
      <c r="G172" s="189"/>
      <c r="H172" s="188">
        <f t="shared" si="72"/>
        <v>856</v>
      </c>
      <c r="I172" s="188">
        <f t="shared" si="73"/>
        <v>791</v>
      </c>
      <c r="J172" s="188">
        <f t="shared" si="70"/>
        <v>-65</v>
      </c>
      <c r="K172" s="431">
        <f t="shared" si="71"/>
        <v>-7.5934579439252331E-2</v>
      </c>
      <c r="L172" s="54"/>
      <c r="M172" s="185"/>
    </row>
    <row r="173" spans="2:13">
      <c r="B173" s="430" t="s">
        <v>261</v>
      </c>
      <c r="C173" s="187">
        <v>1203</v>
      </c>
      <c r="D173" s="187">
        <v>1161</v>
      </c>
      <c r="E173" s="188"/>
      <c r="F173" s="188"/>
      <c r="G173" s="189"/>
      <c r="H173" s="188">
        <f t="shared" si="72"/>
        <v>1203</v>
      </c>
      <c r="I173" s="188">
        <f t="shared" si="73"/>
        <v>1161</v>
      </c>
      <c r="J173" s="188">
        <f t="shared" si="70"/>
        <v>-42</v>
      </c>
      <c r="K173" s="431">
        <f t="shared" si="71"/>
        <v>-3.4912718204488775E-2</v>
      </c>
      <c r="L173" s="54"/>
      <c r="M173" s="185"/>
    </row>
    <row r="174" spans="2:13">
      <c r="B174" s="430" t="s">
        <v>262</v>
      </c>
      <c r="C174" s="187">
        <v>12378</v>
      </c>
      <c r="D174" s="187">
        <v>12455</v>
      </c>
      <c r="E174" s="188">
        <v>4782</v>
      </c>
      <c r="F174" s="188">
        <v>4633</v>
      </c>
      <c r="G174" s="189"/>
      <c r="H174" s="188">
        <f t="shared" si="72"/>
        <v>17160</v>
      </c>
      <c r="I174" s="188">
        <f t="shared" si="73"/>
        <v>17088</v>
      </c>
      <c r="J174" s="188">
        <f t="shared" si="70"/>
        <v>-72</v>
      </c>
      <c r="K174" s="431">
        <f t="shared" si="71"/>
        <v>-4.1958041958041958E-3</v>
      </c>
      <c r="L174" s="54"/>
      <c r="M174" s="185"/>
    </row>
    <row r="175" spans="2:13">
      <c r="B175" s="430" t="s">
        <v>263</v>
      </c>
      <c r="C175" s="187">
        <v>2983</v>
      </c>
      <c r="D175" s="187">
        <v>2996</v>
      </c>
      <c r="E175" s="188">
        <v>1803</v>
      </c>
      <c r="F175" s="188">
        <v>1770</v>
      </c>
      <c r="G175" s="189"/>
      <c r="H175" s="188">
        <f t="shared" si="72"/>
        <v>4786</v>
      </c>
      <c r="I175" s="188">
        <f t="shared" si="73"/>
        <v>4766</v>
      </c>
      <c r="J175" s="188">
        <f t="shared" si="70"/>
        <v>-20</v>
      </c>
      <c r="K175" s="431">
        <f t="shared" si="71"/>
        <v>-4.1788549937317176E-3</v>
      </c>
      <c r="L175" s="54"/>
      <c r="M175" s="185"/>
    </row>
    <row r="176" spans="2:13">
      <c r="B176" s="430" t="s">
        <v>264</v>
      </c>
      <c r="C176" s="187">
        <v>1369</v>
      </c>
      <c r="D176" s="187">
        <v>1405</v>
      </c>
      <c r="E176" s="188">
        <v>310</v>
      </c>
      <c r="F176" s="188">
        <v>273</v>
      </c>
      <c r="G176" s="189"/>
      <c r="H176" s="188">
        <f t="shared" si="72"/>
        <v>1679</v>
      </c>
      <c r="I176" s="188">
        <f t="shared" si="73"/>
        <v>1678</v>
      </c>
      <c r="J176" s="188">
        <f t="shared" si="70"/>
        <v>-1</v>
      </c>
      <c r="K176" s="431">
        <f t="shared" si="71"/>
        <v>-5.9559261465157837E-4</v>
      </c>
      <c r="L176" s="54"/>
      <c r="M176" s="185"/>
    </row>
    <row r="177" spans="2:13">
      <c r="B177" s="430" t="s">
        <v>265</v>
      </c>
      <c r="C177" s="187">
        <v>525</v>
      </c>
      <c r="D177" s="187">
        <v>511</v>
      </c>
      <c r="E177" s="188">
        <v>47</v>
      </c>
      <c r="F177" s="188">
        <v>44</v>
      </c>
      <c r="G177" s="189"/>
      <c r="H177" s="188">
        <f t="shared" si="72"/>
        <v>572</v>
      </c>
      <c r="I177" s="188">
        <f t="shared" si="73"/>
        <v>555</v>
      </c>
      <c r="J177" s="188">
        <f t="shared" si="70"/>
        <v>-17</v>
      </c>
      <c r="K177" s="431">
        <f t="shared" si="71"/>
        <v>-2.972027972027972E-2</v>
      </c>
      <c r="L177" s="54"/>
      <c r="M177" s="185"/>
    </row>
    <row r="178" spans="2:13">
      <c r="B178" s="430" t="s">
        <v>266</v>
      </c>
      <c r="C178" s="187">
        <v>749</v>
      </c>
      <c r="D178" s="187">
        <v>774</v>
      </c>
      <c r="E178" s="188">
        <v>40</v>
      </c>
      <c r="F178" s="188">
        <v>27</v>
      </c>
      <c r="G178" s="190"/>
      <c r="H178" s="188">
        <f t="shared" si="72"/>
        <v>789</v>
      </c>
      <c r="I178" s="188">
        <f t="shared" si="73"/>
        <v>801</v>
      </c>
      <c r="J178" s="188">
        <f t="shared" si="70"/>
        <v>12</v>
      </c>
      <c r="K178" s="431">
        <f t="shared" si="71"/>
        <v>1.5209125475285171E-2</v>
      </c>
      <c r="L178" s="54"/>
      <c r="M178" s="185"/>
    </row>
    <row r="179" spans="2:13">
      <c r="B179" s="430" t="s">
        <v>267</v>
      </c>
      <c r="C179" s="187">
        <v>9114</v>
      </c>
      <c r="D179" s="187">
        <v>9368</v>
      </c>
      <c r="E179" s="188">
        <v>3804</v>
      </c>
      <c r="F179" s="188">
        <v>3837</v>
      </c>
      <c r="G179" s="189"/>
      <c r="H179" s="188">
        <f t="shared" si="72"/>
        <v>12918</v>
      </c>
      <c r="I179" s="188">
        <f t="shared" si="73"/>
        <v>13205</v>
      </c>
      <c r="J179" s="188">
        <f t="shared" si="70"/>
        <v>287</v>
      </c>
      <c r="K179" s="431">
        <f t="shared" si="71"/>
        <v>2.2217061464623006E-2</v>
      </c>
      <c r="L179" s="54"/>
      <c r="M179" s="185"/>
    </row>
    <row r="180" spans="2:13">
      <c r="B180" s="430" t="s">
        <v>474</v>
      </c>
      <c r="C180" s="187">
        <v>436</v>
      </c>
      <c r="D180" s="187">
        <v>444</v>
      </c>
      <c r="E180" s="188"/>
      <c r="F180" s="188"/>
      <c r="G180" s="189"/>
      <c r="H180" s="188">
        <f t="shared" si="72"/>
        <v>436</v>
      </c>
      <c r="I180" s="188">
        <f t="shared" si="73"/>
        <v>444</v>
      </c>
      <c r="J180" s="188">
        <f t="shared" si="70"/>
        <v>8</v>
      </c>
      <c r="K180" s="431">
        <f t="shared" si="71"/>
        <v>1.834862385321101E-2</v>
      </c>
      <c r="L180" s="54"/>
      <c r="M180" s="185"/>
    </row>
    <row r="181" spans="2:13">
      <c r="B181" s="430" t="s">
        <v>268</v>
      </c>
      <c r="C181" s="187">
        <v>19747</v>
      </c>
      <c r="D181" s="187">
        <v>20058</v>
      </c>
      <c r="E181" s="188">
        <v>5029</v>
      </c>
      <c r="F181" s="188">
        <v>5051</v>
      </c>
      <c r="G181" s="189"/>
      <c r="H181" s="188">
        <f t="shared" si="72"/>
        <v>24776</v>
      </c>
      <c r="I181" s="188">
        <f t="shared" si="73"/>
        <v>25109</v>
      </c>
      <c r="J181" s="188">
        <f t="shared" si="70"/>
        <v>333</v>
      </c>
      <c r="K181" s="431">
        <f t="shared" si="71"/>
        <v>1.3440426218921537E-2</v>
      </c>
      <c r="L181" s="54"/>
      <c r="M181" s="185"/>
    </row>
    <row r="182" spans="2:13">
      <c r="B182" s="430" t="s">
        <v>269</v>
      </c>
      <c r="C182" s="187">
        <v>16803</v>
      </c>
      <c r="D182" s="187">
        <v>16734</v>
      </c>
      <c r="E182" s="188">
        <v>3179</v>
      </c>
      <c r="F182" s="188">
        <v>3043</v>
      </c>
      <c r="G182" s="189"/>
      <c r="H182" s="188">
        <f t="shared" si="72"/>
        <v>19982</v>
      </c>
      <c r="I182" s="188">
        <f t="shared" si="73"/>
        <v>19777</v>
      </c>
      <c r="J182" s="188">
        <f t="shared" si="70"/>
        <v>-205</v>
      </c>
      <c r="K182" s="431">
        <f t="shared" si="71"/>
        <v>-1.0259233309978981E-2</v>
      </c>
      <c r="L182" s="54"/>
      <c r="M182" s="185"/>
    </row>
    <row r="183" spans="2:13">
      <c r="B183" s="430" t="s">
        <v>270</v>
      </c>
      <c r="C183" s="187">
        <v>17395</v>
      </c>
      <c r="D183" s="187">
        <v>17827</v>
      </c>
      <c r="E183" s="188">
        <v>5132</v>
      </c>
      <c r="F183" s="188">
        <v>5168</v>
      </c>
      <c r="G183" s="189"/>
      <c r="H183" s="188">
        <f t="shared" si="72"/>
        <v>22527</v>
      </c>
      <c r="I183" s="188">
        <f t="shared" si="73"/>
        <v>22995</v>
      </c>
      <c r="J183" s="188">
        <f t="shared" si="70"/>
        <v>468</v>
      </c>
      <c r="K183" s="431">
        <f t="shared" si="71"/>
        <v>2.0775069916100678E-2</v>
      </c>
      <c r="L183" s="54"/>
      <c r="M183" s="185"/>
    </row>
    <row r="184" spans="2:13">
      <c r="B184" s="430" t="s">
        <v>475</v>
      </c>
      <c r="C184" s="187">
        <v>815</v>
      </c>
      <c r="D184" s="187">
        <v>812</v>
      </c>
      <c r="E184" s="188"/>
      <c r="F184" s="188">
        <v>27</v>
      </c>
      <c r="G184" s="189"/>
      <c r="H184" s="188">
        <f t="shared" si="72"/>
        <v>815</v>
      </c>
      <c r="I184" s="188">
        <f t="shared" si="73"/>
        <v>839</v>
      </c>
      <c r="J184" s="188">
        <f t="shared" si="70"/>
        <v>24</v>
      </c>
      <c r="K184" s="431">
        <f t="shared" si="71"/>
        <v>2.9447852760736196E-2</v>
      </c>
      <c r="L184" s="54"/>
      <c r="M184" s="185"/>
    </row>
    <row r="185" spans="2:13">
      <c r="B185" s="430" t="s">
        <v>271</v>
      </c>
      <c r="C185" s="187">
        <v>6589</v>
      </c>
      <c r="D185" s="187">
        <v>6864</v>
      </c>
      <c r="E185" s="188">
        <v>2478</v>
      </c>
      <c r="F185" s="188">
        <v>2594</v>
      </c>
      <c r="G185" s="189"/>
      <c r="H185" s="188">
        <f t="shared" si="72"/>
        <v>9067</v>
      </c>
      <c r="I185" s="188">
        <f t="shared" si="73"/>
        <v>9458</v>
      </c>
      <c r="J185" s="188">
        <f t="shared" si="70"/>
        <v>391</v>
      </c>
      <c r="K185" s="431">
        <f t="shared" si="71"/>
        <v>4.3123414580346311E-2</v>
      </c>
      <c r="L185" s="54"/>
      <c r="M185" s="185"/>
    </row>
    <row r="186" spans="2:13">
      <c r="B186" s="430" t="s">
        <v>476</v>
      </c>
      <c r="C186" s="187">
        <v>83</v>
      </c>
      <c r="D186" s="187">
        <v>81</v>
      </c>
      <c r="E186" s="188"/>
      <c r="F186" s="188"/>
      <c r="G186" s="189"/>
      <c r="H186" s="188">
        <f t="shared" si="72"/>
        <v>83</v>
      </c>
      <c r="I186" s="188">
        <f t="shared" si="73"/>
        <v>81</v>
      </c>
      <c r="J186" s="188">
        <f t="shared" si="70"/>
        <v>-2</v>
      </c>
      <c r="K186" s="431">
        <f t="shared" si="71"/>
        <v>-2.4096385542168676E-2</v>
      </c>
      <c r="L186" s="54"/>
      <c r="M186" s="185"/>
    </row>
    <row r="187" spans="2:13">
      <c r="B187" s="423" t="s">
        <v>625</v>
      </c>
      <c r="C187" s="187"/>
      <c r="D187" s="187">
        <v>211</v>
      </c>
      <c r="E187" s="188"/>
      <c r="F187" s="188">
        <v>0</v>
      </c>
      <c r="G187" s="189"/>
      <c r="H187" s="188"/>
      <c r="I187" s="188">
        <f t="shared" si="73"/>
        <v>211</v>
      </c>
      <c r="J187" s="188"/>
      <c r="K187" s="431"/>
      <c r="L187" s="54"/>
      <c r="M187" s="185"/>
    </row>
    <row r="188" spans="2:13" s="25" customFormat="1" ht="18.75" customHeight="1">
      <c r="B188" s="131" t="s">
        <v>87</v>
      </c>
      <c r="C188" s="132">
        <f t="shared" ref="C188:E188" si="74">SUM(C166:C186)</f>
        <v>155363</v>
      </c>
      <c r="D188" s="132">
        <f>SUM(D166:D187)</f>
        <v>157597</v>
      </c>
      <c r="E188" s="132">
        <f t="shared" si="74"/>
        <v>45643</v>
      </c>
      <c r="F188" s="132">
        <f>SUM(F166:F187)</f>
        <v>45471</v>
      </c>
      <c r="G188" s="133"/>
      <c r="H188" s="132">
        <f>C188+E188</f>
        <v>201006</v>
      </c>
      <c r="I188" s="132">
        <f t="shared" si="73"/>
        <v>203068</v>
      </c>
      <c r="J188" s="132">
        <f t="shared" si="70"/>
        <v>2062</v>
      </c>
      <c r="K188" s="161">
        <f t="shared" si="71"/>
        <v>1.0258400246758803E-2</v>
      </c>
      <c r="L188" s="104"/>
      <c r="M188" s="185"/>
    </row>
    <row r="189" spans="2:13">
      <c r="L189" s="54"/>
      <c r="M189" s="186"/>
    </row>
  </sheetData>
  <mergeCells count="163">
    <mergeCell ref="C164:D164"/>
    <mergeCell ref="E164:F164"/>
    <mergeCell ref="H164:H165"/>
    <mergeCell ref="I164:I165"/>
    <mergeCell ref="J164:K164"/>
    <mergeCell ref="I48:N48"/>
    <mergeCell ref="K49:L49"/>
    <mergeCell ref="J49:J50"/>
    <mergeCell ref="I49:I50"/>
    <mergeCell ref="M49:N49"/>
    <mergeCell ref="F49:G49"/>
    <mergeCell ref="N113:N114"/>
    <mergeCell ref="E137:F137"/>
    <mergeCell ref="E139:E140"/>
    <mergeCell ref="C147:C148"/>
    <mergeCell ref="D147:D148"/>
    <mergeCell ref="E147:E148"/>
    <mergeCell ref="F147:F148"/>
    <mergeCell ref="I141:I142"/>
    <mergeCell ref="H143:H144"/>
    <mergeCell ref="I143:I144"/>
    <mergeCell ref="H145:H146"/>
    <mergeCell ref="I145:I146"/>
    <mergeCell ref="F139:F140"/>
    <mergeCell ref="N51:N53"/>
    <mergeCell ref="N61:N64"/>
    <mergeCell ref="H163:K163"/>
    <mergeCell ref="I88:I89"/>
    <mergeCell ref="M88:M89"/>
    <mergeCell ref="I87:M87"/>
    <mergeCell ref="J88:J89"/>
    <mergeCell ref="K88:L88"/>
    <mergeCell ref="B54:B59"/>
    <mergeCell ref="B106:C106"/>
    <mergeCell ref="B64:C64"/>
    <mergeCell ref="B97:B101"/>
    <mergeCell ref="B93:B95"/>
    <mergeCell ref="B90:B91"/>
    <mergeCell ref="B103:B104"/>
    <mergeCell ref="B51:B52"/>
    <mergeCell ref="B60:C60"/>
    <mergeCell ref="B63:C63"/>
    <mergeCell ref="B83:C83"/>
    <mergeCell ref="B156:C156"/>
    <mergeCell ref="B157:C157"/>
    <mergeCell ref="B158:C158"/>
    <mergeCell ref="C139:C140"/>
    <mergeCell ref="H136:K136"/>
    <mergeCell ref="B43:C43"/>
    <mergeCell ref="C8:E8"/>
    <mergeCell ref="B107:C107"/>
    <mergeCell ref="B53:C53"/>
    <mergeCell ref="D88:E88"/>
    <mergeCell ref="D49:E49"/>
    <mergeCell ref="D68:F68"/>
    <mergeCell ref="B113:B114"/>
    <mergeCell ref="C113:C114"/>
    <mergeCell ref="D113:D114"/>
    <mergeCell ref="F8:H8"/>
    <mergeCell ref="B26:L26"/>
    <mergeCell ref="J8:M8"/>
    <mergeCell ref="D33:E33"/>
    <mergeCell ref="F33:G33"/>
    <mergeCell ref="I32:L32"/>
    <mergeCell ref="I33:I34"/>
    <mergeCell ref="J33:J34"/>
    <mergeCell ref="K33:L33"/>
    <mergeCell ref="B61:B62"/>
    <mergeCell ref="O113:P113"/>
    <mergeCell ref="M112:P112"/>
    <mergeCell ref="H112:K112"/>
    <mergeCell ref="H113:H114"/>
    <mergeCell ref="I113:I114"/>
    <mergeCell ref="C112:F112"/>
    <mergeCell ref="E113:F113"/>
    <mergeCell ref="B70:B71"/>
    <mergeCell ref="B72:C72"/>
    <mergeCell ref="B79:C79"/>
    <mergeCell ref="B82:C82"/>
    <mergeCell ref="F88:G88"/>
    <mergeCell ref="J113:K113"/>
    <mergeCell ref="M113:M114"/>
    <mergeCell ref="H141:H142"/>
    <mergeCell ref="C136:F136"/>
    <mergeCell ref="C137:C138"/>
    <mergeCell ref="D137:D138"/>
    <mergeCell ref="J139:J140"/>
    <mergeCell ref="K139:K140"/>
    <mergeCell ref="C141:C142"/>
    <mergeCell ref="D139:D140"/>
    <mergeCell ref="D141:D142"/>
    <mergeCell ref="K147:K148"/>
    <mergeCell ref="F149:F150"/>
    <mergeCell ref="H149:H150"/>
    <mergeCell ref="B137:B138"/>
    <mergeCell ref="B139:B140"/>
    <mergeCell ref="B141:B142"/>
    <mergeCell ref="B143:B144"/>
    <mergeCell ref="B145:B146"/>
    <mergeCell ref="B149:B150"/>
    <mergeCell ref="C149:C150"/>
    <mergeCell ref="D149:D150"/>
    <mergeCell ref="E149:E150"/>
    <mergeCell ref="B147:B148"/>
    <mergeCell ref="C143:C144"/>
    <mergeCell ref="C145:C146"/>
    <mergeCell ref="D143:D144"/>
    <mergeCell ref="D145:D146"/>
    <mergeCell ref="E145:E146"/>
    <mergeCell ref="F145:F146"/>
    <mergeCell ref="H137:H138"/>
    <mergeCell ref="I137:I138"/>
    <mergeCell ref="J137:K137"/>
    <mergeCell ref="H139:H140"/>
    <mergeCell ref="I139:I140"/>
    <mergeCell ref="O141:O142"/>
    <mergeCell ref="P141:P142"/>
    <mergeCell ref="J149:J150"/>
    <mergeCell ref="E141:E142"/>
    <mergeCell ref="F141:F142"/>
    <mergeCell ref="E143:E144"/>
    <mergeCell ref="F143:F144"/>
    <mergeCell ref="N141:N142"/>
    <mergeCell ref="M143:M144"/>
    <mergeCell ref="N143:N144"/>
    <mergeCell ref="M145:M146"/>
    <mergeCell ref="N145:N146"/>
    <mergeCell ref="M147:M148"/>
    <mergeCell ref="I149:I150"/>
    <mergeCell ref="H147:H148"/>
    <mergeCell ref="I147:I148"/>
    <mergeCell ref="J141:J142"/>
    <mergeCell ref="K141:K142"/>
    <mergeCell ref="J143:J144"/>
    <mergeCell ref="K143:K144"/>
    <mergeCell ref="K149:K150"/>
    <mergeCell ref="J145:J146"/>
    <mergeCell ref="K145:K146"/>
    <mergeCell ref="J147:J148"/>
    <mergeCell ref="B4:M4"/>
    <mergeCell ref="B73:B78"/>
    <mergeCell ref="B80:B81"/>
    <mergeCell ref="H68:J68"/>
    <mergeCell ref="O143:O144"/>
    <mergeCell ref="P143:P144"/>
    <mergeCell ref="M149:M150"/>
    <mergeCell ref="N149:N150"/>
    <mergeCell ref="O149:O150"/>
    <mergeCell ref="P149:P150"/>
    <mergeCell ref="M141:M142"/>
    <mergeCell ref="N147:N148"/>
    <mergeCell ref="O145:O146"/>
    <mergeCell ref="P145:P146"/>
    <mergeCell ref="O147:O148"/>
    <mergeCell ref="P147:P148"/>
    <mergeCell ref="M136:P136"/>
    <mergeCell ref="M137:M138"/>
    <mergeCell ref="N137:N138"/>
    <mergeCell ref="M139:M140"/>
    <mergeCell ref="N139:N140"/>
    <mergeCell ref="O137:P137"/>
    <mergeCell ref="O139:O140"/>
    <mergeCell ref="P139:P140"/>
  </mergeCells>
  <pageMargins left="0.7" right="0.7" top="0.75" bottom="0.75" header="0.3" footer="0.3"/>
  <pageSetup paperSize="9" scale="76" fitToHeight="0" orientation="landscape" r:id="rId1"/>
  <ignoredErrors>
    <ignoredError sqref="D34 D35:G36 E34:G34 I33:N64 D69:G69 D89:L89 D88:H88 K88:L88 H68:J69 C113:D114 H113:N114 C137:P138 D38:G62 D37:E37 C164:I165 D155:E1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B2:S223"/>
  <sheetViews>
    <sheetView showGridLines="0" zoomScaleNormal="100" workbookViewId="0"/>
  </sheetViews>
  <sheetFormatPr baseColWidth="10" defaultColWidth="11.44140625" defaultRowHeight="10.199999999999999"/>
  <cols>
    <col min="1" max="1" width="1.6640625" style="12" customWidth="1"/>
    <col min="2" max="2" width="15.6640625" style="12" customWidth="1"/>
    <col min="3" max="3" width="31" style="12" customWidth="1"/>
    <col min="4" max="6" width="12.6640625" style="12" customWidth="1"/>
    <col min="7" max="9" width="10.33203125" style="12" customWidth="1"/>
    <col min="10" max="12" width="11.44140625" style="12"/>
    <col min="13" max="13" width="22.6640625" style="12" customWidth="1"/>
    <col min="14" max="16384" width="11.44140625" style="12"/>
  </cols>
  <sheetData>
    <row r="2" spans="2:19" ht="15.6">
      <c r="B2" s="239" t="s">
        <v>632</v>
      </c>
      <c r="C2" s="240"/>
      <c r="D2" s="240"/>
      <c r="E2" s="240"/>
      <c r="F2" s="240"/>
      <c r="G2" s="240"/>
      <c r="H2" s="240"/>
    </row>
    <row r="3" spans="2:19" ht="15.6">
      <c r="B3" s="364"/>
      <c r="C3" s="361"/>
      <c r="D3" s="361"/>
      <c r="E3" s="361"/>
      <c r="F3" s="361"/>
      <c r="G3" s="361"/>
      <c r="H3" s="361"/>
      <c r="I3" s="361"/>
    </row>
    <row r="4" spans="2:19" ht="23.25" customHeight="1">
      <c r="B4" s="624" t="s">
        <v>626</v>
      </c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</row>
    <row r="5" spans="2:19" ht="23.25" customHeight="1"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</row>
    <row r="6" spans="2:19" ht="14.25" customHeight="1">
      <c r="B6" s="11" t="s">
        <v>172</v>
      </c>
      <c r="C6" s="25"/>
      <c r="D6" s="25"/>
      <c r="E6" s="25"/>
      <c r="F6" s="25"/>
      <c r="G6" s="25"/>
      <c r="H6" s="25"/>
      <c r="I6" s="25"/>
      <c r="L6" s="352" t="s">
        <v>542</v>
      </c>
      <c r="M6" s="184"/>
      <c r="N6" s="184"/>
      <c r="O6" s="184"/>
      <c r="P6" s="184"/>
      <c r="Q6" s="184"/>
      <c r="R6" s="184"/>
      <c r="S6" s="184"/>
    </row>
    <row r="7" spans="2:19" ht="14.25" customHeight="1">
      <c r="B7" s="366" t="s">
        <v>631</v>
      </c>
      <c r="C7" s="25"/>
      <c r="D7" s="25"/>
      <c r="E7" s="25"/>
      <c r="F7" s="25"/>
      <c r="G7" s="623" t="s">
        <v>438</v>
      </c>
      <c r="H7" s="623"/>
      <c r="I7" s="25"/>
      <c r="L7" s="366" t="s">
        <v>631</v>
      </c>
      <c r="M7" s="184"/>
      <c r="N7" s="184"/>
      <c r="O7" s="184"/>
      <c r="P7" s="184"/>
      <c r="Q7" s="623" t="s">
        <v>438</v>
      </c>
      <c r="R7" s="623"/>
      <c r="S7" s="184"/>
    </row>
    <row r="8" spans="2:19" ht="13.2">
      <c r="C8" s="367"/>
      <c r="D8" s="261" t="s">
        <v>500</v>
      </c>
      <c r="E8" s="253" t="s">
        <v>571</v>
      </c>
      <c r="F8" s="104"/>
      <c r="G8" s="440" t="s">
        <v>461</v>
      </c>
      <c r="H8" s="356" t="s">
        <v>89</v>
      </c>
      <c r="I8" s="25"/>
      <c r="M8" s="367"/>
      <c r="N8" s="261" t="s">
        <v>500</v>
      </c>
      <c r="O8" s="253" t="s">
        <v>571</v>
      </c>
      <c r="P8" s="104"/>
      <c r="Q8" s="440" t="s">
        <v>461</v>
      </c>
      <c r="R8" s="356" t="s">
        <v>89</v>
      </c>
      <c r="S8" s="349"/>
    </row>
    <row r="9" spans="2:19" ht="23.25" customHeight="1">
      <c r="B9" s="629" t="s">
        <v>5</v>
      </c>
      <c r="C9" s="436" t="s">
        <v>599</v>
      </c>
      <c r="D9" s="437">
        <v>60491</v>
      </c>
      <c r="E9" s="374">
        <f>61118</f>
        <v>61118</v>
      </c>
      <c r="F9" s="25"/>
      <c r="G9" s="246">
        <f t="shared" ref="G9:G17" si="0">E9-D9</f>
        <v>627</v>
      </c>
      <c r="H9" s="247">
        <f t="shared" ref="H9:H17" si="1">G9/D9</f>
        <v>1.0365178290985436E-2</v>
      </c>
      <c r="I9" s="25"/>
      <c r="L9" s="629" t="s">
        <v>5</v>
      </c>
      <c r="M9" s="436" t="s">
        <v>599</v>
      </c>
      <c r="N9" s="437">
        <v>60019</v>
      </c>
      <c r="O9" s="437">
        <v>60635</v>
      </c>
      <c r="P9" s="25"/>
      <c r="Q9" s="246">
        <f>O9-N9</f>
        <v>616</v>
      </c>
      <c r="R9" s="247">
        <v>1.3778969992835602E-2</v>
      </c>
      <c r="S9" s="349"/>
    </row>
    <row r="10" spans="2:19" ht="23.25" customHeight="1">
      <c r="B10" s="630"/>
      <c r="C10" s="438" t="s">
        <v>625</v>
      </c>
      <c r="D10" s="248"/>
      <c r="E10" s="439">
        <v>211</v>
      </c>
      <c r="F10" s="25"/>
      <c r="G10" s="246">
        <f t="shared" si="0"/>
        <v>211</v>
      </c>
      <c r="H10" s="247"/>
      <c r="I10" s="25"/>
      <c r="L10" s="630"/>
      <c r="M10" s="438" t="s">
        <v>625</v>
      </c>
      <c r="N10" s="248"/>
      <c r="O10" s="439">
        <v>211</v>
      </c>
      <c r="P10" s="25"/>
      <c r="Q10" s="246">
        <f t="shared" ref="Q10" si="2">O10-N10</f>
        <v>211</v>
      </c>
      <c r="R10" s="247"/>
      <c r="S10" s="349"/>
    </row>
    <row r="11" spans="2:19" ht="23.25" customHeight="1">
      <c r="B11" s="373" t="s">
        <v>651</v>
      </c>
      <c r="C11" s="434"/>
      <c r="D11" s="435">
        <f>D9+D10</f>
        <v>60491</v>
      </c>
      <c r="E11" s="435">
        <f>E9+E10</f>
        <v>61329</v>
      </c>
      <c r="F11" s="25"/>
      <c r="G11" s="241">
        <f>G9+G10</f>
        <v>838</v>
      </c>
      <c r="H11" s="242">
        <f>G11/D11</f>
        <v>1.3853300490982129E-2</v>
      </c>
      <c r="I11" s="25"/>
      <c r="L11" s="373" t="s">
        <v>651</v>
      </c>
      <c r="M11" s="434"/>
      <c r="N11" s="435">
        <f>N9+N10</f>
        <v>60019</v>
      </c>
      <c r="O11" s="435">
        <f>O9+O10</f>
        <v>60846</v>
      </c>
      <c r="P11" s="25"/>
      <c r="Q11" s="241">
        <f>Q10+Q9</f>
        <v>827</v>
      </c>
      <c r="R11" s="242">
        <f>(Q11/N11)</f>
        <v>1.3778969992835602E-2</v>
      </c>
      <c r="S11" s="349"/>
    </row>
    <row r="12" spans="2:19" ht="23.25" customHeight="1">
      <c r="B12" s="625" t="s">
        <v>1</v>
      </c>
      <c r="C12" s="368" t="s">
        <v>0</v>
      </c>
      <c r="D12" s="245">
        <v>45033</v>
      </c>
      <c r="E12" s="375">
        <v>45373</v>
      </c>
      <c r="F12" s="25"/>
      <c r="G12" s="243">
        <f t="shared" si="0"/>
        <v>340</v>
      </c>
      <c r="H12" s="244">
        <f t="shared" si="1"/>
        <v>7.5500188750471878E-3</v>
      </c>
      <c r="I12" s="25"/>
      <c r="L12" s="625" t="s">
        <v>1</v>
      </c>
      <c r="M12" s="368" t="s">
        <v>0</v>
      </c>
      <c r="N12" s="444">
        <v>45033</v>
      </c>
      <c r="O12" s="445">
        <v>45373</v>
      </c>
      <c r="P12" s="25"/>
      <c r="Q12" s="243">
        <f t="shared" ref="Q12:Q17" si="3">O12-N12</f>
        <v>340</v>
      </c>
      <c r="R12" s="244">
        <f t="shared" ref="R12:R17" si="4">Q12/N12</f>
        <v>7.5500188750471878E-3</v>
      </c>
      <c r="S12" s="349"/>
    </row>
    <row r="13" spans="2:19" ht="23.25" customHeight="1">
      <c r="B13" s="626"/>
      <c r="C13" s="368" t="s">
        <v>11</v>
      </c>
      <c r="D13" s="245">
        <v>44026</v>
      </c>
      <c r="E13" s="375">
        <v>45021</v>
      </c>
      <c r="F13" s="25"/>
      <c r="G13" s="246">
        <f t="shared" si="0"/>
        <v>995</v>
      </c>
      <c r="H13" s="247">
        <f t="shared" si="1"/>
        <v>2.260028165175124E-2</v>
      </c>
      <c r="I13" s="25"/>
      <c r="L13" s="626"/>
      <c r="M13" s="368" t="s">
        <v>11</v>
      </c>
      <c r="N13" s="444">
        <v>44026</v>
      </c>
      <c r="O13" s="445">
        <v>45021</v>
      </c>
      <c r="P13" s="25"/>
      <c r="Q13" s="246">
        <f t="shared" si="3"/>
        <v>995</v>
      </c>
      <c r="R13" s="247">
        <f t="shared" si="4"/>
        <v>2.260028165175124E-2</v>
      </c>
      <c r="S13" s="349"/>
    </row>
    <row r="14" spans="2:19" ht="23.25" customHeight="1">
      <c r="B14" s="626"/>
      <c r="C14" s="368" t="s">
        <v>107</v>
      </c>
      <c r="D14" s="245">
        <v>5706</v>
      </c>
      <c r="E14" s="376">
        <v>5717</v>
      </c>
      <c r="F14" s="25"/>
      <c r="G14" s="246">
        <f t="shared" si="0"/>
        <v>11</v>
      </c>
      <c r="H14" s="247">
        <f t="shared" si="1"/>
        <v>1.927795303189625E-3</v>
      </c>
      <c r="I14" s="25"/>
      <c r="L14" s="626"/>
      <c r="M14" s="368" t="s">
        <v>107</v>
      </c>
      <c r="N14" s="444">
        <v>5706</v>
      </c>
      <c r="O14" s="445">
        <v>5717</v>
      </c>
      <c r="P14" s="25"/>
      <c r="Q14" s="246">
        <f t="shared" si="3"/>
        <v>11</v>
      </c>
      <c r="R14" s="247">
        <f t="shared" si="4"/>
        <v>1.927795303189625E-3</v>
      </c>
      <c r="S14" s="349"/>
    </row>
    <row r="15" spans="2:19" ht="23.25" customHeight="1">
      <c r="B15" s="627"/>
      <c r="C15" s="368" t="s">
        <v>157</v>
      </c>
      <c r="D15" s="248">
        <v>107</v>
      </c>
      <c r="E15" s="377">
        <v>157</v>
      </c>
      <c r="F15" s="25"/>
      <c r="G15" s="246">
        <f t="shared" si="0"/>
        <v>50</v>
      </c>
      <c r="H15" s="247">
        <f t="shared" si="1"/>
        <v>0.46728971962616822</v>
      </c>
      <c r="I15" s="25"/>
      <c r="L15" s="627"/>
      <c r="M15" s="368" t="s">
        <v>157</v>
      </c>
      <c r="N15" s="446">
        <v>107</v>
      </c>
      <c r="O15" s="447">
        <v>157</v>
      </c>
      <c r="P15" s="25"/>
      <c r="Q15" s="246">
        <f t="shared" si="3"/>
        <v>50</v>
      </c>
      <c r="R15" s="247">
        <f t="shared" si="4"/>
        <v>0.46728971962616822</v>
      </c>
      <c r="S15" s="349"/>
    </row>
    <row r="16" spans="2:19" ht="23.25" customHeight="1">
      <c r="B16" s="26" t="s">
        <v>600</v>
      </c>
      <c r="C16" s="369"/>
      <c r="D16" s="249">
        <v>94872</v>
      </c>
      <c r="E16" s="378">
        <f>SUM(E12:E15)</f>
        <v>96268</v>
      </c>
      <c r="F16" s="11"/>
      <c r="G16" s="241">
        <f t="shared" si="0"/>
        <v>1396</v>
      </c>
      <c r="H16" s="242">
        <f t="shared" si="1"/>
        <v>1.4714562779323721E-2</v>
      </c>
      <c r="I16" s="25"/>
      <c r="L16" s="26" t="s">
        <v>600</v>
      </c>
      <c r="M16" s="369"/>
      <c r="N16" s="249">
        <f>SUM(N12:N15)</f>
        <v>94872</v>
      </c>
      <c r="O16" s="249">
        <f>SUM(O12:O15)</f>
        <v>96268</v>
      </c>
      <c r="P16" s="11"/>
      <c r="Q16" s="241">
        <f t="shared" si="3"/>
        <v>1396</v>
      </c>
      <c r="R16" s="242">
        <f t="shared" si="4"/>
        <v>1.4714562779323721E-2</v>
      </c>
      <c r="S16" s="349"/>
    </row>
    <row r="17" spans="2:19" ht="23.25" customHeight="1">
      <c r="B17" s="106" t="s">
        <v>87</v>
      </c>
      <c r="C17" s="370"/>
      <c r="D17" s="250">
        <v>155363</v>
      </c>
      <c r="E17" s="379">
        <f>SUM(E11+E16)</f>
        <v>157597</v>
      </c>
      <c r="F17" s="25"/>
      <c r="G17" s="251">
        <f t="shared" si="0"/>
        <v>2234</v>
      </c>
      <c r="H17" s="252">
        <f t="shared" si="1"/>
        <v>1.4379228001519024E-2</v>
      </c>
      <c r="I17" s="25"/>
      <c r="L17" s="106" t="s">
        <v>87</v>
      </c>
      <c r="M17" s="370"/>
      <c r="N17" s="250">
        <f>N11+N16</f>
        <v>154891</v>
      </c>
      <c r="O17" s="250">
        <f>O11+O16</f>
        <v>157114</v>
      </c>
      <c r="P17" s="25"/>
      <c r="Q17" s="251">
        <f t="shared" si="3"/>
        <v>2223</v>
      </c>
      <c r="R17" s="252">
        <f t="shared" si="4"/>
        <v>1.4352028200476465E-2</v>
      </c>
      <c r="S17" s="349"/>
    </row>
    <row r="18" spans="2:19" ht="23.25" customHeight="1">
      <c r="B18" s="25"/>
      <c r="C18" s="25"/>
      <c r="D18" s="25"/>
      <c r="E18" s="25"/>
      <c r="F18" s="25"/>
      <c r="G18" s="25"/>
      <c r="H18" s="25"/>
      <c r="I18" s="25"/>
      <c r="L18" s="634" t="s">
        <v>623</v>
      </c>
      <c r="M18" s="634"/>
      <c r="N18" s="634"/>
      <c r="O18" s="634"/>
      <c r="P18" s="634"/>
      <c r="Q18" s="634"/>
      <c r="R18" s="634"/>
      <c r="S18" s="349"/>
    </row>
    <row r="19" spans="2:19" ht="9" customHeight="1">
      <c r="B19" s="25"/>
      <c r="C19" s="25"/>
      <c r="D19" s="25"/>
      <c r="E19" s="25"/>
      <c r="F19" s="25"/>
      <c r="G19" s="25"/>
      <c r="H19" s="25"/>
      <c r="I19" s="25"/>
      <c r="L19" s="634"/>
      <c r="M19" s="634"/>
      <c r="N19" s="634"/>
      <c r="O19" s="634"/>
      <c r="P19" s="634"/>
      <c r="Q19" s="634"/>
      <c r="R19" s="634"/>
      <c r="S19" s="360"/>
    </row>
    <row r="20" spans="2:19" ht="18.75" customHeight="1">
      <c r="B20" s="11" t="s">
        <v>92</v>
      </c>
      <c r="C20" s="25"/>
      <c r="D20" s="25"/>
      <c r="E20" s="25"/>
      <c r="F20" s="25"/>
      <c r="G20" s="25"/>
      <c r="H20" s="25"/>
      <c r="I20" s="25"/>
      <c r="L20" s="634"/>
      <c r="M20" s="634"/>
      <c r="N20" s="634"/>
      <c r="O20" s="634"/>
      <c r="P20" s="634"/>
      <c r="Q20" s="634"/>
      <c r="R20" s="634"/>
      <c r="S20" s="360"/>
    </row>
    <row r="21" spans="2:19" ht="13.8">
      <c r="B21" s="366" t="s">
        <v>640</v>
      </c>
      <c r="C21" s="25"/>
      <c r="D21" s="25"/>
      <c r="E21" s="25"/>
      <c r="F21" s="25"/>
      <c r="G21" s="623" t="s">
        <v>438</v>
      </c>
      <c r="H21" s="623"/>
      <c r="I21" s="25"/>
      <c r="S21" s="360"/>
    </row>
    <row r="22" spans="2:19" ht="13.8">
      <c r="C22" s="25"/>
      <c r="D22" s="253" t="s">
        <v>500</v>
      </c>
      <c r="E22" s="35" t="s">
        <v>571</v>
      </c>
      <c r="F22" s="104"/>
      <c r="G22" s="440" t="s">
        <v>461</v>
      </c>
      <c r="H22" s="356" t="s">
        <v>89</v>
      </c>
      <c r="I22" s="25"/>
      <c r="S22" s="360"/>
    </row>
    <row r="23" spans="2:19" ht="23.25" customHeight="1">
      <c r="B23" s="628" t="s">
        <v>1</v>
      </c>
      <c r="C23" s="371" t="s">
        <v>2</v>
      </c>
      <c r="D23" s="254">
        <v>49156</v>
      </c>
      <c r="E23" s="254">
        <v>49577</v>
      </c>
      <c r="F23" s="25"/>
      <c r="G23" s="243">
        <f>E23-D23</f>
        <v>421</v>
      </c>
      <c r="H23" s="244">
        <f>G23/D23</f>
        <v>8.5645699405972817E-3</v>
      </c>
      <c r="I23" s="25"/>
      <c r="S23" s="255"/>
    </row>
    <row r="24" spans="2:19" ht="23.25" customHeight="1">
      <c r="B24" s="627"/>
      <c r="C24" s="368" t="s">
        <v>572</v>
      </c>
      <c r="D24" s="256">
        <v>45716</v>
      </c>
      <c r="E24" s="256">
        <v>46691</v>
      </c>
      <c r="F24" s="25"/>
      <c r="G24" s="246">
        <f>E24-D24</f>
        <v>975</v>
      </c>
      <c r="H24" s="247">
        <f>G24/D24</f>
        <v>2.1327325225304051E-2</v>
      </c>
      <c r="I24" s="25"/>
      <c r="S24" s="255"/>
    </row>
    <row r="25" spans="2:19" ht="23.25" customHeight="1">
      <c r="B25" s="106" t="s">
        <v>87</v>
      </c>
      <c r="C25" s="370"/>
      <c r="D25" s="111">
        <f>D24+D23</f>
        <v>94872</v>
      </c>
      <c r="E25" s="111">
        <f>E24+E23</f>
        <v>96268</v>
      </c>
      <c r="F25" s="25"/>
      <c r="G25" s="251">
        <f>E25-D25</f>
        <v>1396</v>
      </c>
      <c r="H25" s="252">
        <f>G25/D25</f>
        <v>1.4714562779323721E-2</v>
      </c>
      <c r="I25" s="25"/>
    </row>
    <row r="26" spans="2:19" ht="13.2">
      <c r="B26" s="257"/>
      <c r="C26" s="25"/>
      <c r="D26" s="25"/>
      <c r="E26" s="25"/>
      <c r="F26" s="25"/>
      <c r="G26" s="25"/>
      <c r="H26" s="25"/>
      <c r="I26" s="25"/>
    </row>
    <row r="27" spans="2:19" ht="13.2">
      <c r="B27" s="258"/>
      <c r="C27" s="25"/>
      <c r="D27" s="25"/>
      <c r="E27" s="25"/>
      <c r="F27" s="25"/>
      <c r="G27" s="25"/>
      <c r="H27" s="25"/>
      <c r="I27" s="25"/>
    </row>
    <row r="28" spans="2:19" ht="15" customHeight="1">
      <c r="B28" s="11" t="s">
        <v>473</v>
      </c>
      <c r="C28" s="25"/>
      <c r="D28" s="25"/>
      <c r="E28" s="25"/>
      <c r="F28" s="25"/>
      <c r="G28" s="25"/>
      <c r="H28" s="25"/>
      <c r="I28" s="25"/>
    </row>
    <row r="29" spans="2:19" ht="17.25" customHeight="1">
      <c r="B29" s="366" t="s">
        <v>640</v>
      </c>
      <c r="C29" s="25"/>
      <c r="D29" s="25"/>
      <c r="E29" s="25"/>
      <c r="F29" s="25"/>
      <c r="G29" s="25"/>
      <c r="H29" s="623" t="s">
        <v>438</v>
      </c>
      <c r="I29" s="623"/>
    </row>
    <row r="30" spans="2:19" ht="13.2">
      <c r="B30" s="356" t="s">
        <v>253</v>
      </c>
      <c r="C30" s="356" t="s">
        <v>237</v>
      </c>
      <c r="D30" s="356" t="s">
        <v>480</v>
      </c>
      <c r="E30" s="356" t="s">
        <v>500</v>
      </c>
      <c r="F30" s="356" t="s">
        <v>571</v>
      </c>
      <c r="G30" s="25"/>
      <c r="H30" s="440" t="s">
        <v>461</v>
      </c>
      <c r="I30" s="356" t="s">
        <v>89</v>
      </c>
    </row>
    <row r="31" spans="2:19" ht="12.75" customHeight="1">
      <c r="B31" s="633" t="s">
        <v>254</v>
      </c>
      <c r="C31" s="357" t="s">
        <v>5</v>
      </c>
      <c r="D31" s="359" t="s">
        <v>239</v>
      </c>
      <c r="E31" s="95">
        <v>8864</v>
      </c>
      <c r="F31" s="95">
        <v>8985</v>
      </c>
      <c r="G31" s="25"/>
      <c r="H31" s="95">
        <f t="shared" ref="H31:H94" si="5">F31-E31</f>
        <v>121</v>
      </c>
      <c r="I31" s="196">
        <f t="shared" ref="I31:I94" si="6">H31/E31</f>
        <v>1.365072202166065E-2</v>
      </c>
    </row>
    <row r="32" spans="2:19" ht="12.75" customHeight="1">
      <c r="B32" s="633"/>
      <c r="C32" s="631" t="s">
        <v>240</v>
      </c>
      <c r="D32" s="631"/>
      <c r="E32" s="100">
        <v>8864</v>
      </c>
      <c r="F32" s="100">
        <v>8985</v>
      </c>
      <c r="G32" s="25"/>
      <c r="H32" s="100">
        <f t="shared" si="5"/>
        <v>121</v>
      </c>
      <c r="I32" s="198">
        <f t="shared" si="6"/>
        <v>1.365072202166065E-2</v>
      </c>
    </row>
    <row r="33" spans="2:9" ht="12.75" customHeight="1">
      <c r="B33" s="633"/>
      <c r="C33" s="633" t="s">
        <v>1</v>
      </c>
      <c r="D33" s="359" t="s">
        <v>0</v>
      </c>
      <c r="E33" s="95">
        <v>6642</v>
      </c>
      <c r="F33" s="95">
        <v>6856</v>
      </c>
      <c r="G33" s="25"/>
      <c r="H33" s="95">
        <f t="shared" si="5"/>
        <v>214</v>
      </c>
      <c r="I33" s="196">
        <f t="shared" si="6"/>
        <v>3.2219211080999698E-2</v>
      </c>
    </row>
    <row r="34" spans="2:9" ht="12.75" customHeight="1">
      <c r="B34" s="633"/>
      <c r="C34" s="633"/>
      <c r="D34" s="359" t="s">
        <v>11</v>
      </c>
      <c r="E34" s="95">
        <v>7026</v>
      </c>
      <c r="F34" s="95">
        <v>7031</v>
      </c>
      <c r="G34" s="25"/>
      <c r="H34" s="95">
        <f t="shared" si="5"/>
        <v>5</v>
      </c>
      <c r="I34" s="196">
        <f t="shared" si="6"/>
        <v>7.1164247082265871E-4</v>
      </c>
    </row>
    <row r="35" spans="2:9" ht="12.75" customHeight="1">
      <c r="B35" s="633"/>
      <c r="C35" s="633"/>
      <c r="D35" s="359" t="s">
        <v>107</v>
      </c>
      <c r="E35" s="95">
        <v>812</v>
      </c>
      <c r="F35" s="95">
        <v>820</v>
      </c>
      <c r="G35" s="25"/>
      <c r="H35" s="95">
        <f t="shared" si="5"/>
        <v>8</v>
      </c>
      <c r="I35" s="196">
        <f t="shared" si="6"/>
        <v>9.852216748768473E-3</v>
      </c>
    </row>
    <row r="36" spans="2:9" ht="13.2">
      <c r="B36" s="633"/>
      <c r="C36" s="631" t="s">
        <v>88</v>
      </c>
      <c r="D36" s="631"/>
      <c r="E36" s="100">
        <v>14480</v>
      </c>
      <c r="F36" s="100">
        <v>14707</v>
      </c>
      <c r="G36" s="25"/>
      <c r="H36" s="100">
        <f t="shared" si="5"/>
        <v>227</v>
      </c>
      <c r="I36" s="198">
        <f t="shared" si="6"/>
        <v>1.5676795580110498E-2</v>
      </c>
    </row>
    <row r="37" spans="2:9" ht="15" customHeight="1">
      <c r="B37" s="632" t="s">
        <v>272</v>
      </c>
      <c r="C37" s="632"/>
      <c r="D37" s="632"/>
      <c r="E37" s="441">
        <v>23344</v>
      </c>
      <c r="F37" s="441">
        <v>23692</v>
      </c>
      <c r="G37" s="25"/>
      <c r="H37" s="441">
        <f t="shared" si="5"/>
        <v>348</v>
      </c>
      <c r="I37" s="442">
        <f t="shared" si="6"/>
        <v>1.4907470870459219E-2</v>
      </c>
    </row>
    <row r="38" spans="2:9" ht="13.2">
      <c r="B38" s="633" t="s">
        <v>255</v>
      </c>
      <c r="C38" s="357" t="s">
        <v>5</v>
      </c>
      <c r="D38" s="359" t="s">
        <v>239</v>
      </c>
      <c r="E38" s="95">
        <v>5026</v>
      </c>
      <c r="F38" s="95">
        <v>5055</v>
      </c>
      <c r="G38" s="25"/>
      <c r="H38" s="95">
        <f t="shared" si="5"/>
        <v>29</v>
      </c>
      <c r="I38" s="196">
        <f t="shared" si="6"/>
        <v>5.7699960206923995E-3</v>
      </c>
    </row>
    <row r="39" spans="2:9" ht="13.2">
      <c r="B39" s="633"/>
      <c r="C39" s="631" t="s">
        <v>240</v>
      </c>
      <c r="D39" s="631"/>
      <c r="E39" s="100">
        <v>5026</v>
      </c>
      <c r="F39" s="100">
        <v>5055</v>
      </c>
      <c r="G39" s="25"/>
      <c r="H39" s="100">
        <f t="shared" si="5"/>
        <v>29</v>
      </c>
      <c r="I39" s="198">
        <f t="shared" si="6"/>
        <v>5.7699960206923995E-3</v>
      </c>
    </row>
    <row r="40" spans="2:9" ht="12.75" customHeight="1">
      <c r="B40" s="633"/>
      <c r="C40" s="633" t="s">
        <v>1</v>
      </c>
      <c r="D40" s="359" t="s">
        <v>0</v>
      </c>
      <c r="E40" s="95">
        <v>1517</v>
      </c>
      <c r="F40" s="95">
        <v>1479</v>
      </c>
      <c r="G40" s="25"/>
      <c r="H40" s="95">
        <f t="shared" si="5"/>
        <v>-38</v>
      </c>
      <c r="I40" s="196">
        <f t="shared" si="6"/>
        <v>-2.5049439683586024E-2</v>
      </c>
    </row>
    <row r="41" spans="2:9" ht="12.75" customHeight="1">
      <c r="B41" s="633"/>
      <c r="C41" s="633"/>
      <c r="D41" s="359" t="s">
        <v>11</v>
      </c>
      <c r="E41" s="95">
        <v>3009</v>
      </c>
      <c r="F41" s="95">
        <v>3071</v>
      </c>
      <c r="G41" s="25"/>
      <c r="H41" s="95">
        <f t="shared" si="5"/>
        <v>62</v>
      </c>
      <c r="I41" s="196">
        <f t="shared" si="6"/>
        <v>2.0604852110335661E-2</v>
      </c>
    </row>
    <row r="42" spans="2:9" ht="12.75" customHeight="1">
      <c r="B42" s="633"/>
      <c r="C42" s="633"/>
      <c r="D42" s="359" t="s">
        <v>107</v>
      </c>
      <c r="E42" s="95">
        <v>247</v>
      </c>
      <c r="F42" s="95">
        <v>286</v>
      </c>
      <c r="G42" s="25"/>
      <c r="H42" s="95">
        <f t="shared" si="5"/>
        <v>39</v>
      </c>
      <c r="I42" s="196">
        <f t="shared" si="6"/>
        <v>0.15789473684210525</v>
      </c>
    </row>
    <row r="43" spans="2:9" ht="13.2">
      <c r="B43" s="633"/>
      <c r="C43" s="631" t="s">
        <v>88</v>
      </c>
      <c r="D43" s="631"/>
      <c r="E43" s="100">
        <v>4773</v>
      </c>
      <c r="F43" s="100">
        <v>4836</v>
      </c>
      <c r="G43" s="25"/>
      <c r="H43" s="100">
        <f t="shared" si="5"/>
        <v>63</v>
      </c>
      <c r="I43" s="198">
        <f t="shared" si="6"/>
        <v>1.3199245757385292E-2</v>
      </c>
    </row>
    <row r="44" spans="2:9" ht="15" customHeight="1">
      <c r="B44" s="632" t="s">
        <v>273</v>
      </c>
      <c r="C44" s="632"/>
      <c r="D44" s="632"/>
      <c r="E44" s="441">
        <v>9799</v>
      </c>
      <c r="F44" s="441">
        <v>9891</v>
      </c>
      <c r="G44" s="25"/>
      <c r="H44" s="441">
        <f t="shared" si="5"/>
        <v>92</v>
      </c>
      <c r="I44" s="442">
        <f t="shared" si="6"/>
        <v>9.3887131339932643E-3</v>
      </c>
    </row>
    <row r="45" spans="2:9" ht="13.2">
      <c r="B45" s="633" t="s">
        <v>256</v>
      </c>
      <c r="C45" s="357" t="s">
        <v>5</v>
      </c>
      <c r="D45" s="359" t="s">
        <v>239</v>
      </c>
      <c r="E45" s="95">
        <v>2958</v>
      </c>
      <c r="F45" s="95">
        <v>2990</v>
      </c>
      <c r="G45" s="25"/>
      <c r="H45" s="95">
        <f t="shared" si="5"/>
        <v>32</v>
      </c>
      <c r="I45" s="196">
        <f t="shared" si="6"/>
        <v>1.0818120351588911E-2</v>
      </c>
    </row>
    <row r="46" spans="2:9" ht="13.2">
      <c r="B46" s="633"/>
      <c r="C46" s="631" t="s">
        <v>240</v>
      </c>
      <c r="D46" s="631"/>
      <c r="E46" s="100">
        <v>2958</v>
      </c>
      <c r="F46" s="100">
        <v>2990</v>
      </c>
      <c r="G46" s="25"/>
      <c r="H46" s="100">
        <f t="shared" si="5"/>
        <v>32</v>
      </c>
      <c r="I46" s="198">
        <f t="shared" si="6"/>
        <v>1.0818120351588911E-2</v>
      </c>
    </row>
    <row r="47" spans="2:9" ht="12.75" customHeight="1">
      <c r="B47" s="633"/>
      <c r="C47" s="633" t="s">
        <v>1</v>
      </c>
      <c r="D47" s="359" t="s">
        <v>0</v>
      </c>
      <c r="E47" s="95">
        <v>9233</v>
      </c>
      <c r="F47" s="95">
        <v>9247</v>
      </c>
      <c r="G47" s="25"/>
      <c r="H47" s="95">
        <f t="shared" si="5"/>
        <v>14</v>
      </c>
      <c r="I47" s="196">
        <f t="shared" si="6"/>
        <v>1.5163002274450341E-3</v>
      </c>
    </row>
    <row r="48" spans="2:9" ht="12.75" customHeight="1">
      <c r="B48" s="633"/>
      <c r="C48" s="633"/>
      <c r="D48" s="359" t="s">
        <v>11</v>
      </c>
      <c r="E48" s="95">
        <v>3327</v>
      </c>
      <c r="F48" s="95">
        <v>3439</v>
      </c>
      <c r="G48" s="25"/>
      <c r="H48" s="95">
        <f t="shared" si="5"/>
        <v>112</v>
      </c>
      <c r="I48" s="196">
        <f t="shared" si="6"/>
        <v>3.3663961526901112E-2</v>
      </c>
    </row>
    <row r="49" spans="2:9" ht="13.2">
      <c r="B49" s="633"/>
      <c r="C49" s="631" t="s">
        <v>88</v>
      </c>
      <c r="D49" s="631"/>
      <c r="E49" s="100">
        <v>12560</v>
      </c>
      <c r="F49" s="100">
        <v>12686</v>
      </c>
      <c r="G49" s="25"/>
      <c r="H49" s="100">
        <f t="shared" si="5"/>
        <v>126</v>
      </c>
      <c r="I49" s="198">
        <f t="shared" si="6"/>
        <v>1.0031847133757961E-2</v>
      </c>
    </row>
    <row r="50" spans="2:9" ht="15" customHeight="1">
      <c r="B50" s="632" t="s">
        <v>274</v>
      </c>
      <c r="C50" s="632"/>
      <c r="D50" s="632"/>
      <c r="E50" s="441">
        <v>15518</v>
      </c>
      <c r="F50" s="441">
        <v>15676</v>
      </c>
      <c r="G50" s="25"/>
      <c r="H50" s="441">
        <f t="shared" si="5"/>
        <v>158</v>
      </c>
      <c r="I50" s="442">
        <f t="shared" si="6"/>
        <v>1.0181724449026937E-2</v>
      </c>
    </row>
    <row r="51" spans="2:9" ht="13.2">
      <c r="B51" s="633" t="s">
        <v>257</v>
      </c>
      <c r="C51" s="357" t="s">
        <v>5</v>
      </c>
      <c r="D51" s="359" t="s">
        <v>239</v>
      </c>
      <c r="E51" s="95">
        <v>3306</v>
      </c>
      <c r="F51" s="95">
        <v>3316</v>
      </c>
      <c r="G51" s="25"/>
      <c r="H51" s="95">
        <f t="shared" si="5"/>
        <v>10</v>
      </c>
      <c r="I51" s="196">
        <f t="shared" si="6"/>
        <v>3.0248033877797943E-3</v>
      </c>
    </row>
    <row r="52" spans="2:9" ht="13.2">
      <c r="B52" s="633"/>
      <c r="C52" s="631" t="s">
        <v>240</v>
      </c>
      <c r="D52" s="631"/>
      <c r="E52" s="100">
        <v>3306</v>
      </c>
      <c r="F52" s="100">
        <v>3316</v>
      </c>
      <c r="G52" s="25"/>
      <c r="H52" s="100">
        <f t="shared" si="5"/>
        <v>10</v>
      </c>
      <c r="I52" s="198">
        <f t="shared" si="6"/>
        <v>3.0248033877797943E-3</v>
      </c>
    </row>
    <row r="53" spans="2:9" ht="12.75" customHeight="1">
      <c r="B53" s="633"/>
      <c r="C53" s="633" t="s">
        <v>1</v>
      </c>
      <c r="D53" s="359" t="s">
        <v>0</v>
      </c>
      <c r="E53" s="95">
        <v>1752</v>
      </c>
      <c r="F53" s="95">
        <v>1686</v>
      </c>
      <c r="G53" s="25"/>
      <c r="H53" s="95">
        <f t="shared" si="5"/>
        <v>-66</v>
      </c>
      <c r="I53" s="196">
        <f t="shared" si="6"/>
        <v>-3.7671232876712327E-2</v>
      </c>
    </row>
    <row r="54" spans="2:9" ht="12.75" customHeight="1">
      <c r="B54" s="633"/>
      <c r="C54" s="633"/>
      <c r="D54" s="359" t="s">
        <v>11</v>
      </c>
      <c r="E54" s="95">
        <v>1855</v>
      </c>
      <c r="F54" s="95">
        <v>1891</v>
      </c>
      <c r="G54" s="25"/>
      <c r="H54" s="95">
        <f t="shared" si="5"/>
        <v>36</v>
      </c>
      <c r="I54" s="196">
        <f t="shared" si="6"/>
        <v>1.9407008086253369E-2</v>
      </c>
    </row>
    <row r="55" spans="2:9" ht="12.75" customHeight="1">
      <c r="B55" s="633"/>
      <c r="C55" s="633"/>
      <c r="D55" s="359" t="s">
        <v>107</v>
      </c>
      <c r="E55" s="95">
        <v>270</v>
      </c>
      <c r="F55" s="95">
        <v>288</v>
      </c>
      <c r="G55" s="25"/>
      <c r="H55" s="95">
        <f t="shared" si="5"/>
        <v>18</v>
      </c>
      <c r="I55" s="196">
        <f t="shared" si="6"/>
        <v>6.6666666666666666E-2</v>
      </c>
    </row>
    <row r="56" spans="2:9" ht="13.5" customHeight="1">
      <c r="B56" s="633"/>
      <c r="C56" s="633"/>
      <c r="D56" s="359" t="s">
        <v>157</v>
      </c>
      <c r="E56" s="95">
        <v>107</v>
      </c>
      <c r="F56" s="95">
        <v>89</v>
      </c>
      <c r="G56" s="25"/>
      <c r="H56" s="95">
        <f t="shared" si="5"/>
        <v>-18</v>
      </c>
      <c r="I56" s="196">
        <f t="shared" si="6"/>
        <v>-0.16822429906542055</v>
      </c>
    </row>
    <row r="57" spans="2:9" ht="13.2">
      <c r="B57" s="633"/>
      <c r="C57" s="631" t="s">
        <v>88</v>
      </c>
      <c r="D57" s="631"/>
      <c r="E57" s="100">
        <v>3984</v>
      </c>
      <c r="F57" s="100">
        <v>3954</v>
      </c>
      <c r="G57" s="25"/>
      <c r="H57" s="100">
        <f t="shared" si="5"/>
        <v>-30</v>
      </c>
      <c r="I57" s="198">
        <f t="shared" si="6"/>
        <v>-7.5301204819277108E-3</v>
      </c>
    </row>
    <row r="58" spans="2:9" ht="15" customHeight="1">
      <c r="B58" s="632" t="s">
        <v>275</v>
      </c>
      <c r="C58" s="632"/>
      <c r="D58" s="632"/>
      <c r="E58" s="441">
        <v>7290</v>
      </c>
      <c r="F58" s="441">
        <v>7270</v>
      </c>
      <c r="G58" s="25"/>
      <c r="H58" s="441">
        <f t="shared" si="5"/>
        <v>-20</v>
      </c>
      <c r="I58" s="442">
        <f t="shared" si="6"/>
        <v>-2.7434842249657062E-3</v>
      </c>
    </row>
    <row r="59" spans="2:9" ht="13.2">
      <c r="B59" s="633" t="s">
        <v>258</v>
      </c>
      <c r="C59" s="357" t="s">
        <v>5</v>
      </c>
      <c r="D59" s="359" t="s">
        <v>239</v>
      </c>
      <c r="E59" s="95">
        <v>238</v>
      </c>
      <c r="F59" s="95">
        <v>247</v>
      </c>
      <c r="G59" s="25"/>
      <c r="H59" s="95">
        <f t="shared" si="5"/>
        <v>9</v>
      </c>
      <c r="I59" s="196">
        <f t="shared" si="6"/>
        <v>3.7815126050420166E-2</v>
      </c>
    </row>
    <row r="60" spans="2:9" ht="13.2">
      <c r="B60" s="633"/>
      <c r="C60" s="631" t="s">
        <v>240</v>
      </c>
      <c r="D60" s="631"/>
      <c r="E60" s="100">
        <v>238</v>
      </c>
      <c r="F60" s="100">
        <v>247</v>
      </c>
      <c r="G60" s="25"/>
      <c r="H60" s="100">
        <f t="shared" si="5"/>
        <v>9</v>
      </c>
      <c r="I60" s="198">
        <f t="shared" si="6"/>
        <v>3.7815126050420166E-2</v>
      </c>
    </row>
    <row r="61" spans="2:9" ht="15" customHeight="1">
      <c r="B61" s="632" t="s">
        <v>276</v>
      </c>
      <c r="C61" s="632"/>
      <c r="D61" s="632"/>
      <c r="E61" s="441">
        <v>238</v>
      </c>
      <c r="F61" s="441">
        <v>247</v>
      </c>
      <c r="G61" s="25"/>
      <c r="H61" s="441">
        <f t="shared" si="5"/>
        <v>9</v>
      </c>
      <c r="I61" s="442">
        <f t="shared" si="6"/>
        <v>3.7815126050420166E-2</v>
      </c>
    </row>
    <row r="62" spans="2:9" ht="13.2">
      <c r="B62" s="633" t="s">
        <v>259</v>
      </c>
      <c r="C62" s="357" t="s">
        <v>5</v>
      </c>
      <c r="D62" s="359" t="s">
        <v>239</v>
      </c>
      <c r="E62" s="95">
        <v>5018</v>
      </c>
      <c r="F62" s="95">
        <v>5095</v>
      </c>
      <c r="G62" s="25"/>
      <c r="H62" s="95">
        <f t="shared" si="5"/>
        <v>77</v>
      </c>
      <c r="I62" s="196">
        <f t="shared" si="6"/>
        <v>1.534475886807493E-2</v>
      </c>
    </row>
    <row r="63" spans="2:9" ht="13.2">
      <c r="B63" s="633"/>
      <c r="C63" s="631" t="s">
        <v>240</v>
      </c>
      <c r="D63" s="631"/>
      <c r="E63" s="100">
        <v>5018</v>
      </c>
      <c r="F63" s="100">
        <v>5095</v>
      </c>
      <c r="G63" s="25"/>
      <c r="H63" s="100">
        <f t="shared" si="5"/>
        <v>77</v>
      </c>
      <c r="I63" s="198">
        <f t="shared" si="6"/>
        <v>1.534475886807493E-2</v>
      </c>
    </row>
    <row r="64" spans="2:9" ht="12.75" customHeight="1">
      <c r="B64" s="633"/>
      <c r="C64" s="633" t="s">
        <v>1</v>
      </c>
      <c r="D64" s="359" t="s">
        <v>0</v>
      </c>
      <c r="E64" s="95">
        <v>863</v>
      </c>
      <c r="F64" s="95">
        <v>856</v>
      </c>
      <c r="G64" s="25"/>
      <c r="H64" s="95">
        <f t="shared" si="5"/>
        <v>-7</v>
      </c>
      <c r="I64" s="196">
        <f t="shared" si="6"/>
        <v>-8.1112398609501733E-3</v>
      </c>
    </row>
    <row r="65" spans="2:9" ht="12.75" customHeight="1">
      <c r="B65" s="633"/>
      <c r="C65" s="633"/>
      <c r="D65" s="359" t="s">
        <v>11</v>
      </c>
      <c r="E65" s="95">
        <v>1690</v>
      </c>
      <c r="F65" s="95">
        <v>1807</v>
      </c>
      <c r="G65" s="25"/>
      <c r="H65" s="95">
        <f t="shared" si="5"/>
        <v>117</v>
      </c>
      <c r="I65" s="196">
        <f t="shared" si="6"/>
        <v>6.9230769230769235E-2</v>
      </c>
    </row>
    <row r="66" spans="2:9" ht="12.75" customHeight="1">
      <c r="B66" s="633"/>
      <c r="C66" s="633"/>
      <c r="D66" s="359" t="s">
        <v>107</v>
      </c>
      <c r="E66" s="95">
        <v>648</v>
      </c>
      <c r="F66" s="95">
        <v>668</v>
      </c>
      <c r="G66" s="25"/>
      <c r="H66" s="95">
        <f t="shared" si="5"/>
        <v>20</v>
      </c>
      <c r="I66" s="196">
        <f t="shared" si="6"/>
        <v>3.0864197530864196E-2</v>
      </c>
    </row>
    <row r="67" spans="2:9" ht="13.2">
      <c r="B67" s="633"/>
      <c r="C67" s="631" t="s">
        <v>88</v>
      </c>
      <c r="D67" s="631"/>
      <c r="E67" s="100">
        <v>3201</v>
      </c>
      <c r="F67" s="100">
        <v>3331</v>
      </c>
      <c r="G67" s="25"/>
      <c r="H67" s="100">
        <f t="shared" si="5"/>
        <v>130</v>
      </c>
      <c r="I67" s="198">
        <f t="shared" si="6"/>
        <v>4.0612308653545766E-2</v>
      </c>
    </row>
    <row r="68" spans="2:9" ht="15" customHeight="1">
      <c r="B68" s="632" t="s">
        <v>277</v>
      </c>
      <c r="C68" s="632"/>
      <c r="D68" s="632"/>
      <c r="E68" s="441">
        <v>8219</v>
      </c>
      <c r="F68" s="441">
        <v>8426</v>
      </c>
      <c r="G68" s="25"/>
      <c r="H68" s="441">
        <f t="shared" si="5"/>
        <v>207</v>
      </c>
      <c r="I68" s="442">
        <f t="shared" si="6"/>
        <v>2.5185545686823213E-2</v>
      </c>
    </row>
    <row r="69" spans="2:9" ht="13.2">
      <c r="B69" s="633" t="s">
        <v>260</v>
      </c>
      <c r="C69" s="357" t="s">
        <v>5</v>
      </c>
      <c r="D69" s="359" t="s">
        <v>239</v>
      </c>
      <c r="E69" s="95">
        <v>264</v>
      </c>
      <c r="F69" s="95">
        <v>253</v>
      </c>
      <c r="G69" s="25"/>
      <c r="H69" s="95">
        <f t="shared" si="5"/>
        <v>-11</v>
      </c>
      <c r="I69" s="196">
        <f t="shared" si="6"/>
        <v>-4.1666666666666664E-2</v>
      </c>
    </row>
    <row r="70" spans="2:9" ht="13.2">
      <c r="B70" s="633"/>
      <c r="C70" s="631" t="s">
        <v>240</v>
      </c>
      <c r="D70" s="631"/>
      <c r="E70" s="100">
        <v>264</v>
      </c>
      <c r="F70" s="100">
        <v>253</v>
      </c>
      <c r="G70" s="25"/>
      <c r="H70" s="100">
        <f t="shared" si="5"/>
        <v>-11</v>
      </c>
      <c r="I70" s="198">
        <f t="shared" si="6"/>
        <v>-4.1666666666666664E-2</v>
      </c>
    </row>
    <row r="71" spans="2:9" ht="13.2">
      <c r="B71" s="633"/>
      <c r="C71" s="357" t="s">
        <v>1</v>
      </c>
      <c r="D71" s="359" t="s">
        <v>11</v>
      </c>
      <c r="E71" s="95">
        <v>502</v>
      </c>
      <c r="F71" s="95">
        <v>441</v>
      </c>
      <c r="G71" s="25"/>
      <c r="H71" s="95">
        <f t="shared" si="5"/>
        <v>-61</v>
      </c>
      <c r="I71" s="196">
        <f t="shared" si="6"/>
        <v>-0.12151394422310757</v>
      </c>
    </row>
    <row r="72" spans="2:9" ht="13.2">
      <c r="B72" s="633"/>
      <c r="C72" s="631" t="s">
        <v>88</v>
      </c>
      <c r="D72" s="631"/>
      <c r="E72" s="100">
        <v>502</v>
      </c>
      <c r="F72" s="100">
        <v>441</v>
      </c>
      <c r="G72" s="25"/>
      <c r="H72" s="100">
        <f t="shared" si="5"/>
        <v>-61</v>
      </c>
      <c r="I72" s="198">
        <f t="shared" si="6"/>
        <v>-0.12151394422310757</v>
      </c>
    </row>
    <row r="73" spans="2:9" ht="15" customHeight="1">
      <c r="B73" s="632" t="s">
        <v>278</v>
      </c>
      <c r="C73" s="632"/>
      <c r="D73" s="632"/>
      <c r="E73" s="441">
        <v>766</v>
      </c>
      <c r="F73" s="441">
        <v>694</v>
      </c>
      <c r="G73" s="25"/>
      <c r="H73" s="441">
        <f t="shared" si="5"/>
        <v>-72</v>
      </c>
      <c r="I73" s="442">
        <f t="shared" si="6"/>
        <v>-9.3994778067885115E-2</v>
      </c>
    </row>
    <row r="74" spans="2:9" ht="13.2">
      <c r="B74" s="633" t="s">
        <v>261</v>
      </c>
      <c r="C74" s="357" t="s">
        <v>5</v>
      </c>
      <c r="D74" s="359" t="s">
        <v>239</v>
      </c>
      <c r="E74" s="95">
        <v>278</v>
      </c>
      <c r="F74" s="95">
        <v>247</v>
      </c>
      <c r="G74" s="25"/>
      <c r="H74" s="95">
        <f t="shared" si="5"/>
        <v>-31</v>
      </c>
      <c r="I74" s="196">
        <f t="shared" si="6"/>
        <v>-0.11151079136690648</v>
      </c>
    </row>
    <row r="75" spans="2:9" ht="13.2">
      <c r="B75" s="633"/>
      <c r="C75" s="631" t="s">
        <v>240</v>
      </c>
      <c r="D75" s="631"/>
      <c r="E75" s="100">
        <v>278</v>
      </c>
      <c r="F75" s="100">
        <v>247</v>
      </c>
      <c r="G75" s="25"/>
      <c r="H75" s="100">
        <f t="shared" si="5"/>
        <v>-31</v>
      </c>
      <c r="I75" s="198">
        <f t="shared" si="6"/>
        <v>-0.11151079136690648</v>
      </c>
    </row>
    <row r="76" spans="2:9" ht="12.75" customHeight="1">
      <c r="B76" s="633"/>
      <c r="C76" s="633" t="s">
        <v>1</v>
      </c>
      <c r="D76" s="359" t="s">
        <v>0</v>
      </c>
      <c r="E76" s="95">
        <v>350</v>
      </c>
      <c r="F76" s="95">
        <v>358</v>
      </c>
      <c r="G76" s="25"/>
      <c r="H76" s="95">
        <f t="shared" si="5"/>
        <v>8</v>
      </c>
      <c r="I76" s="196">
        <f t="shared" si="6"/>
        <v>2.2857142857142857E-2</v>
      </c>
    </row>
    <row r="77" spans="2:9" ht="12.75" customHeight="1">
      <c r="B77" s="633"/>
      <c r="C77" s="633"/>
      <c r="D77" s="359" t="s">
        <v>11</v>
      </c>
      <c r="E77" s="95">
        <v>575</v>
      </c>
      <c r="F77" s="95">
        <v>556</v>
      </c>
      <c r="G77" s="25"/>
      <c r="H77" s="95">
        <f t="shared" si="5"/>
        <v>-19</v>
      </c>
      <c r="I77" s="196">
        <f t="shared" si="6"/>
        <v>-3.3043478260869563E-2</v>
      </c>
    </row>
    <row r="78" spans="2:9" ht="13.2">
      <c r="B78" s="633"/>
      <c r="C78" s="631" t="s">
        <v>88</v>
      </c>
      <c r="D78" s="631"/>
      <c r="E78" s="100">
        <v>925</v>
      </c>
      <c r="F78" s="100">
        <v>914</v>
      </c>
      <c r="G78" s="25"/>
      <c r="H78" s="100">
        <f t="shared" si="5"/>
        <v>-11</v>
      </c>
      <c r="I78" s="198">
        <f t="shared" si="6"/>
        <v>-1.1891891891891892E-2</v>
      </c>
    </row>
    <row r="79" spans="2:9" ht="15" customHeight="1">
      <c r="B79" s="632" t="s">
        <v>279</v>
      </c>
      <c r="C79" s="632"/>
      <c r="D79" s="632"/>
      <c r="E79" s="441">
        <v>1203</v>
      </c>
      <c r="F79" s="441">
        <v>1161</v>
      </c>
      <c r="G79" s="25"/>
      <c r="H79" s="441">
        <f t="shared" si="5"/>
        <v>-42</v>
      </c>
      <c r="I79" s="442">
        <f t="shared" si="6"/>
        <v>-3.4912718204488775E-2</v>
      </c>
    </row>
    <row r="80" spans="2:9" ht="13.2">
      <c r="B80" s="633" t="s">
        <v>262</v>
      </c>
      <c r="C80" s="357" t="s">
        <v>5</v>
      </c>
      <c r="D80" s="359" t="s">
        <v>239</v>
      </c>
      <c r="E80" s="95">
        <v>3495</v>
      </c>
      <c r="F80" s="95">
        <v>3523</v>
      </c>
      <c r="G80" s="25"/>
      <c r="H80" s="95">
        <f t="shared" si="5"/>
        <v>28</v>
      </c>
      <c r="I80" s="196">
        <f t="shared" si="6"/>
        <v>8.0114449213161652E-3</v>
      </c>
    </row>
    <row r="81" spans="2:9" ht="13.2">
      <c r="B81" s="633"/>
      <c r="C81" s="631" t="s">
        <v>240</v>
      </c>
      <c r="D81" s="631"/>
      <c r="E81" s="100">
        <v>3495</v>
      </c>
      <c r="F81" s="100">
        <v>3523</v>
      </c>
      <c r="G81" s="25"/>
      <c r="H81" s="100">
        <f t="shared" si="5"/>
        <v>28</v>
      </c>
      <c r="I81" s="198">
        <f t="shared" si="6"/>
        <v>8.0114449213161652E-3</v>
      </c>
    </row>
    <row r="82" spans="2:9" ht="12.75" customHeight="1">
      <c r="B82" s="633"/>
      <c r="C82" s="633" t="s">
        <v>1</v>
      </c>
      <c r="D82" s="359" t="s">
        <v>0</v>
      </c>
      <c r="E82" s="95">
        <v>5706</v>
      </c>
      <c r="F82" s="95">
        <v>5712</v>
      </c>
      <c r="G82" s="25"/>
      <c r="H82" s="95">
        <f t="shared" si="5"/>
        <v>6</v>
      </c>
      <c r="I82" s="196">
        <f t="shared" si="6"/>
        <v>1.0515247108307045E-3</v>
      </c>
    </row>
    <row r="83" spans="2:9" ht="12.75" customHeight="1">
      <c r="B83" s="633"/>
      <c r="C83" s="633"/>
      <c r="D83" s="359" t="s">
        <v>11</v>
      </c>
      <c r="E83" s="95">
        <v>2844</v>
      </c>
      <c r="F83" s="95">
        <v>2918</v>
      </c>
      <c r="G83" s="25"/>
      <c r="H83" s="95">
        <f t="shared" si="5"/>
        <v>74</v>
      </c>
      <c r="I83" s="196">
        <f t="shared" si="6"/>
        <v>2.6019690576652602E-2</v>
      </c>
    </row>
    <row r="84" spans="2:9" ht="12.75" customHeight="1">
      <c r="B84" s="633"/>
      <c r="C84" s="633"/>
      <c r="D84" s="359" t="s">
        <v>107</v>
      </c>
      <c r="E84" s="95">
        <v>333</v>
      </c>
      <c r="F84" s="95">
        <v>302</v>
      </c>
      <c r="G84" s="25"/>
      <c r="H84" s="95">
        <f t="shared" si="5"/>
        <v>-31</v>
      </c>
      <c r="I84" s="196">
        <f t="shared" si="6"/>
        <v>-9.3093093093093091E-2</v>
      </c>
    </row>
    <row r="85" spans="2:9" ht="13.2">
      <c r="B85" s="633"/>
      <c r="C85" s="631" t="s">
        <v>88</v>
      </c>
      <c r="D85" s="631"/>
      <c r="E85" s="100">
        <v>8883</v>
      </c>
      <c r="F85" s="100">
        <v>8932</v>
      </c>
      <c r="G85" s="25"/>
      <c r="H85" s="100">
        <f t="shared" si="5"/>
        <v>49</v>
      </c>
      <c r="I85" s="198">
        <f t="shared" si="6"/>
        <v>5.5161544523246652E-3</v>
      </c>
    </row>
    <row r="86" spans="2:9" ht="15" customHeight="1">
      <c r="B86" s="632" t="s">
        <v>280</v>
      </c>
      <c r="C86" s="632"/>
      <c r="D86" s="632"/>
      <c r="E86" s="441">
        <v>12378</v>
      </c>
      <c r="F86" s="441">
        <v>12455</v>
      </c>
      <c r="G86" s="25"/>
      <c r="H86" s="441">
        <f t="shared" si="5"/>
        <v>77</v>
      </c>
      <c r="I86" s="442">
        <f t="shared" si="6"/>
        <v>6.2207141703021487E-3</v>
      </c>
    </row>
    <row r="87" spans="2:9" ht="13.2">
      <c r="B87" s="633" t="s">
        <v>263</v>
      </c>
      <c r="C87" s="357" t="s">
        <v>5</v>
      </c>
      <c r="D87" s="359" t="s">
        <v>239</v>
      </c>
      <c r="E87" s="95">
        <v>1068</v>
      </c>
      <c r="F87" s="95">
        <v>1072</v>
      </c>
      <c r="G87" s="25"/>
      <c r="H87" s="95">
        <f t="shared" si="5"/>
        <v>4</v>
      </c>
      <c r="I87" s="196">
        <f t="shared" si="6"/>
        <v>3.7453183520599251E-3</v>
      </c>
    </row>
    <row r="88" spans="2:9" ht="13.2">
      <c r="B88" s="633"/>
      <c r="C88" s="631" t="s">
        <v>240</v>
      </c>
      <c r="D88" s="631"/>
      <c r="E88" s="100">
        <v>1068</v>
      </c>
      <c r="F88" s="100">
        <v>1072</v>
      </c>
      <c r="G88" s="25"/>
      <c r="H88" s="100">
        <f t="shared" si="5"/>
        <v>4</v>
      </c>
      <c r="I88" s="198">
        <f t="shared" si="6"/>
        <v>3.7453183520599251E-3</v>
      </c>
    </row>
    <row r="89" spans="2:9" ht="12.75" customHeight="1">
      <c r="B89" s="633"/>
      <c r="C89" s="633" t="s">
        <v>1</v>
      </c>
      <c r="D89" s="359" t="s">
        <v>0</v>
      </c>
      <c r="E89" s="95">
        <v>546</v>
      </c>
      <c r="F89" s="95">
        <v>513</v>
      </c>
      <c r="G89" s="25"/>
      <c r="H89" s="95">
        <f t="shared" si="5"/>
        <v>-33</v>
      </c>
      <c r="I89" s="196">
        <f t="shared" si="6"/>
        <v>-6.043956043956044E-2</v>
      </c>
    </row>
    <row r="90" spans="2:9" ht="12.75" customHeight="1">
      <c r="B90" s="633"/>
      <c r="C90" s="633"/>
      <c r="D90" s="359" t="s">
        <v>11</v>
      </c>
      <c r="E90" s="95">
        <v>352</v>
      </c>
      <c r="F90" s="95">
        <v>434</v>
      </c>
      <c r="G90" s="25"/>
      <c r="H90" s="95">
        <f t="shared" si="5"/>
        <v>82</v>
      </c>
      <c r="I90" s="196">
        <f t="shared" si="6"/>
        <v>0.23295454545454544</v>
      </c>
    </row>
    <row r="91" spans="2:9" ht="12.75" customHeight="1">
      <c r="B91" s="633"/>
      <c r="C91" s="633"/>
      <c r="D91" s="359" t="s">
        <v>107</v>
      </c>
      <c r="E91" s="95">
        <v>1017</v>
      </c>
      <c r="F91" s="95">
        <v>977</v>
      </c>
      <c r="G91" s="25"/>
      <c r="H91" s="95">
        <f t="shared" si="5"/>
        <v>-40</v>
      </c>
      <c r="I91" s="196">
        <f t="shared" si="6"/>
        <v>-3.9331366764995081E-2</v>
      </c>
    </row>
    <row r="92" spans="2:9" ht="13.2">
      <c r="B92" s="633"/>
      <c r="C92" s="631" t="s">
        <v>88</v>
      </c>
      <c r="D92" s="631"/>
      <c r="E92" s="100">
        <v>1915</v>
      </c>
      <c r="F92" s="100">
        <v>1924</v>
      </c>
      <c r="G92" s="25"/>
      <c r="H92" s="100">
        <f t="shared" si="5"/>
        <v>9</v>
      </c>
      <c r="I92" s="198">
        <f t="shared" si="6"/>
        <v>4.6997389033942563E-3</v>
      </c>
    </row>
    <row r="93" spans="2:9" ht="15" customHeight="1">
      <c r="B93" s="632" t="s">
        <v>281</v>
      </c>
      <c r="C93" s="632"/>
      <c r="D93" s="632"/>
      <c r="E93" s="441">
        <v>2983</v>
      </c>
      <c r="F93" s="441">
        <v>2996</v>
      </c>
      <c r="G93" s="25"/>
      <c r="H93" s="441">
        <f t="shared" si="5"/>
        <v>13</v>
      </c>
      <c r="I93" s="442">
        <f t="shared" si="6"/>
        <v>4.3580288300368759E-3</v>
      </c>
    </row>
    <row r="94" spans="2:9" ht="13.2">
      <c r="B94" s="633" t="s">
        <v>264</v>
      </c>
      <c r="C94" s="357" t="s">
        <v>5</v>
      </c>
      <c r="D94" s="359" t="s">
        <v>239</v>
      </c>
      <c r="E94" s="95">
        <v>487</v>
      </c>
      <c r="F94" s="95">
        <v>471</v>
      </c>
      <c r="G94" s="25"/>
      <c r="H94" s="95">
        <f t="shared" si="5"/>
        <v>-16</v>
      </c>
      <c r="I94" s="196">
        <f t="shared" si="6"/>
        <v>-3.2854209445585217E-2</v>
      </c>
    </row>
    <row r="95" spans="2:9" ht="13.2">
      <c r="B95" s="633"/>
      <c r="C95" s="631" t="s">
        <v>240</v>
      </c>
      <c r="D95" s="631"/>
      <c r="E95" s="100">
        <v>487</v>
      </c>
      <c r="F95" s="100">
        <v>471</v>
      </c>
      <c r="G95" s="25"/>
      <c r="H95" s="100">
        <f t="shared" ref="H95:H158" si="7">F95-E95</f>
        <v>-16</v>
      </c>
      <c r="I95" s="198">
        <f t="shared" ref="I95:I158" si="8">H95/E95</f>
        <v>-3.2854209445585217E-2</v>
      </c>
    </row>
    <row r="96" spans="2:9" ht="12.75" customHeight="1">
      <c r="B96" s="633"/>
      <c r="C96" s="633" t="s">
        <v>1</v>
      </c>
      <c r="D96" s="359" t="s">
        <v>0</v>
      </c>
      <c r="E96" s="95">
        <v>203</v>
      </c>
      <c r="F96" s="95">
        <v>203</v>
      </c>
      <c r="G96" s="25"/>
      <c r="H96" s="95">
        <f t="shared" si="7"/>
        <v>0</v>
      </c>
      <c r="I96" s="196">
        <f t="shared" si="8"/>
        <v>0</v>
      </c>
    </row>
    <row r="97" spans="2:9" ht="12.75" customHeight="1">
      <c r="B97" s="633"/>
      <c r="C97" s="633"/>
      <c r="D97" s="359" t="s">
        <v>11</v>
      </c>
      <c r="E97" s="95">
        <v>679</v>
      </c>
      <c r="F97" s="95">
        <v>731</v>
      </c>
      <c r="G97" s="25"/>
      <c r="H97" s="95">
        <f t="shared" si="7"/>
        <v>52</v>
      </c>
      <c r="I97" s="196">
        <f t="shared" si="8"/>
        <v>7.6583210603829166E-2</v>
      </c>
    </row>
    <row r="98" spans="2:9" ht="13.2">
      <c r="B98" s="633"/>
      <c r="C98" s="631" t="s">
        <v>88</v>
      </c>
      <c r="D98" s="631"/>
      <c r="E98" s="100">
        <v>882</v>
      </c>
      <c r="F98" s="100">
        <v>934</v>
      </c>
      <c r="G98" s="25"/>
      <c r="H98" s="100">
        <f t="shared" si="7"/>
        <v>52</v>
      </c>
      <c r="I98" s="198">
        <f t="shared" si="8"/>
        <v>5.8956916099773243E-2</v>
      </c>
    </row>
    <row r="99" spans="2:9" ht="15" customHeight="1">
      <c r="B99" s="632" t="s">
        <v>282</v>
      </c>
      <c r="C99" s="632"/>
      <c r="D99" s="632"/>
      <c r="E99" s="441">
        <v>1369</v>
      </c>
      <c r="F99" s="441">
        <v>1405</v>
      </c>
      <c r="G99" s="25"/>
      <c r="H99" s="441">
        <f t="shared" si="7"/>
        <v>36</v>
      </c>
      <c r="I99" s="442">
        <f t="shared" si="8"/>
        <v>2.6296566837107377E-2</v>
      </c>
    </row>
    <row r="100" spans="2:9" ht="13.2">
      <c r="B100" s="633" t="s">
        <v>265</v>
      </c>
      <c r="C100" s="357" t="s">
        <v>5</v>
      </c>
      <c r="D100" s="359" t="s">
        <v>239</v>
      </c>
      <c r="E100" s="95">
        <v>409</v>
      </c>
      <c r="F100" s="95">
        <v>403</v>
      </c>
      <c r="G100" s="25"/>
      <c r="H100" s="95">
        <f t="shared" si="7"/>
        <v>-6</v>
      </c>
      <c r="I100" s="196">
        <f t="shared" si="8"/>
        <v>-1.4669926650366748E-2</v>
      </c>
    </row>
    <row r="101" spans="2:9" ht="13.2">
      <c r="B101" s="633"/>
      <c r="C101" s="631" t="s">
        <v>240</v>
      </c>
      <c r="D101" s="631"/>
      <c r="E101" s="100">
        <v>409</v>
      </c>
      <c r="F101" s="100">
        <v>403</v>
      </c>
      <c r="G101" s="25"/>
      <c r="H101" s="100">
        <f t="shared" si="7"/>
        <v>-6</v>
      </c>
      <c r="I101" s="198">
        <f t="shared" si="8"/>
        <v>-1.4669926650366748E-2</v>
      </c>
    </row>
    <row r="102" spans="2:9" ht="13.2">
      <c r="B102" s="633"/>
      <c r="C102" s="357" t="s">
        <v>1</v>
      </c>
      <c r="D102" s="359" t="s">
        <v>11</v>
      </c>
      <c r="E102" s="95">
        <v>116</v>
      </c>
      <c r="F102" s="95">
        <v>108</v>
      </c>
      <c r="G102" s="25"/>
      <c r="H102" s="95">
        <f t="shared" si="7"/>
        <v>-8</v>
      </c>
      <c r="I102" s="196">
        <f t="shared" si="8"/>
        <v>-6.8965517241379309E-2</v>
      </c>
    </row>
    <row r="103" spans="2:9" ht="13.2">
      <c r="B103" s="633"/>
      <c r="C103" s="631" t="s">
        <v>88</v>
      </c>
      <c r="D103" s="631"/>
      <c r="E103" s="100">
        <v>116</v>
      </c>
      <c r="F103" s="100">
        <v>108</v>
      </c>
      <c r="G103" s="25"/>
      <c r="H103" s="100">
        <f t="shared" si="7"/>
        <v>-8</v>
      </c>
      <c r="I103" s="198">
        <f t="shared" si="8"/>
        <v>-6.8965517241379309E-2</v>
      </c>
    </row>
    <row r="104" spans="2:9" ht="15" customHeight="1">
      <c r="B104" s="632" t="s">
        <v>283</v>
      </c>
      <c r="C104" s="632"/>
      <c r="D104" s="632"/>
      <c r="E104" s="441">
        <v>525</v>
      </c>
      <c r="F104" s="441">
        <v>511</v>
      </c>
      <c r="G104" s="25"/>
      <c r="H104" s="441">
        <f t="shared" si="7"/>
        <v>-14</v>
      </c>
      <c r="I104" s="442">
        <f t="shared" si="8"/>
        <v>-2.6666666666666668E-2</v>
      </c>
    </row>
    <row r="105" spans="2:9" ht="13.2">
      <c r="B105" s="633" t="s">
        <v>266</v>
      </c>
      <c r="C105" s="357" t="s">
        <v>5</v>
      </c>
      <c r="D105" s="359" t="s">
        <v>239</v>
      </c>
      <c r="E105" s="95">
        <v>453</v>
      </c>
      <c r="F105" s="95">
        <v>480</v>
      </c>
      <c r="G105" s="25"/>
      <c r="H105" s="95">
        <f t="shared" si="7"/>
        <v>27</v>
      </c>
      <c r="I105" s="196">
        <f t="shared" si="8"/>
        <v>5.9602649006622516E-2</v>
      </c>
    </row>
    <row r="106" spans="2:9" ht="13.2">
      <c r="B106" s="633"/>
      <c r="C106" s="631" t="s">
        <v>240</v>
      </c>
      <c r="D106" s="631"/>
      <c r="E106" s="100">
        <v>453</v>
      </c>
      <c r="F106" s="100">
        <v>480</v>
      </c>
      <c r="G106" s="25"/>
      <c r="H106" s="100">
        <f t="shared" si="7"/>
        <v>27</v>
      </c>
      <c r="I106" s="198">
        <f t="shared" si="8"/>
        <v>5.9602649006622516E-2</v>
      </c>
    </row>
    <row r="107" spans="2:9" ht="13.2">
      <c r="B107" s="633"/>
      <c r="C107" s="357" t="s">
        <v>1</v>
      </c>
      <c r="D107" s="359" t="s">
        <v>11</v>
      </c>
      <c r="E107" s="95">
        <v>296</v>
      </c>
      <c r="F107" s="95">
        <v>294</v>
      </c>
      <c r="G107" s="25"/>
      <c r="H107" s="95">
        <f t="shared" si="7"/>
        <v>-2</v>
      </c>
      <c r="I107" s="196">
        <f t="shared" si="8"/>
        <v>-6.7567567567567571E-3</v>
      </c>
    </row>
    <row r="108" spans="2:9" ht="13.2">
      <c r="B108" s="633"/>
      <c r="C108" s="631" t="s">
        <v>88</v>
      </c>
      <c r="D108" s="631"/>
      <c r="E108" s="100">
        <v>296</v>
      </c>
      <c r="F108" s="100">
        <v>294</v>
      </c>
      <c r="G108" s="25"/>
      <c r="H108" s="100">
        <f t="shared" si="7"/>
        <v>-2</v>
      </c>
      <c r="I108" s="198">
        <f t="shared" si="8"/>
        <v>-6.7567567567567571E-3</v>
      </c>
    </row>
    <row r="109" spans="2:9" ht="15" customHeight="1">
      <c r="B109" s="632" t="s">
        <v>284</v>
      </c>
      <c r="C109" s="632"/>
      <c r="D109" s="632"/>
      <c r="E109" s="441">
        <v>749</v>
      </c>
      <c r="F109" s="441">
        <v>774</v>
      </c>
      <c r="G109" s="25"/>
      <c r="H109" s="441">
        <f t="shared" si="7"/>
        <v>25</v>
      </c>
      <c r="I109" s="442">
        <f t="shared" si="8"/>
        <v>3.3377837116154871E-2</v>
      </c>
    </row>
    <row r="110" spans="2:9" ht="13.2">
      <c r="B110" s="633" t="s">
        <v>267</v>
      </c>
      <c r="C110" s="357" t="s">
        <v>5</v>
      </c>
      <c r="D110" s="359" t="s">
        <v>239</v>
      </c>
      <c r="E110" s="95">
        <v>3542</v>
      </c>
      <c r="F110" s="95">
        <v>3630</v>
      </c>
      <c r="G110" s="25"/>
      <c r="H110" s="95">
        <f t="shared" si="7"/>
        <v>88</v>
      </c>
      <c r="I110" s="196">
        <f t="shared" si="8"/>
        <v>2.4844720496894408E-2</v>
      </c>
    </row>
    <row r="111" spans="2:9" ht="13.2">
      <c r="B111" s="633"/>
      <c r="C111" s="631" t="s">
        <v>240</v>
      </c>
      <c r="D111" s="631"/>
      <c r="E111" s="100">
        <v>3542</v>
      </c>
      <c r="F111" s="100">
        <v>3630</v>
      </c>
      <c r="G111" s="25"/>
      <c r="H111" s="100">
        <f t="shared" si="7"/>
        <v>88</v>
      </c>
      <c r="I111" s="198">
        <f t="shared" si="8"/>
        <v>2.4844720496894408E-2</v>
      </c>
    </row>
    <row r="112" spans="2:9" ht="12.75" customHeight="1">
      <c r="B112" s="633"/>
      <c r="C112" s="633" t="s">
        <v>1</v>
      </c>
      <c r="D112" s="359" t="s">
        <v>0</v>
      </c>
      <c r="E112" s="95">
        <v>1235</v>
      </c>
      <c r="F112" s="95">
        <v>1213</v>
      </c>
      <c r="G112" s="25"/>
      <c r="H112" s="95">
        <f t="shared" si="7"/>
        <v>-22</v>
      </c>
      <c r="I112" s="196">
        <f t="shared" si="8"/>
        <v>-1.7813765182186234E-2</v>
      </c>
    </row>
    <row r="113" spans="2:9" ht="12.75" customHeight="1">
      <c r="B113" s="633"/>
      <c r="C113" s="633"/>
      <c r="D113" s="359" t="s">
        <v>11</v>
      </c>
      <c r="E113" s="95">
        <v>4260</v>
      </c>
      <c r="F113" s="95">
        <v>4466</v>
      </c>
      <c r="G113" s="25"/>
      <c r="H113" s="95">
        <f t="shared" si="7"/>
        <v>206</v>
      </c>
      <c r="I113" s="196">
        <f t="shared" si="8"/>
        <v>4.8356807511737092E-2</v>
      </c>
    </row>
    <row r="114" spans="2:9" ht="12.75" customHeight="1">
      <c r="B114" s="633"/>
      <c r="C114" s="633"/>
      <c r="D114" s="359" t="s">
        <v>107</v>
      </c>
      <c r="E114" s="95">
        <v>77</v>
      </c>
      <c r="F114" s="95">
        <v>59</v>
      </c>
      <c r="G114" s="25"/>
      <c r="H114" s="95">
        <f t="shared" si="7"/>
        <v>-18</v>
      </c>
      <c r="I114" s="196">
        <f t="shared" si="8"/>
        <v>-0.23376623376623376</v>
      </c>
    </row>
    <row r="115" spans="2:9" ht="13.2">
      <c r="B115" s="633"/>
      <c r="C115" s="631" t="s">
        <v>88</v>
      </c>
      <c r="D115" s="631"/>
      <c r="E115" s="100">
        <v>5572</v>
      </c>
      <c r="F115" s="100">
        <v>5738</v>
      </c>
      <c r="G115" s="25"/>
      <c r="H115" s="100">
        <f t="shared" si="7"/>
        <v>166</v>
      </c>
      <c r="I115" s="198">
        <f t="shared" si="8"/>
        <v>2.9791816223977027E-2</v>
      </c>
    </row>
    <row r="116" spans="2:9" ht="15" customHeight="1">
      <c r="B116" s="632" t="s">
        <v>285</v>
      </c>
      <c r="C116" s="632"/>
      <c r="D116" s="632"/>
      <c r="E116" s="441">
        <v>9114</v>
      </c>
      <c r="F116" s="441">
        <v>9368</v>
      </c>
      <c r="G116" s="25"/>
      <c r="H116" s="441">
        <f t="shared" si="7"/>
        <v>254</v>
      </c>
      <c r="I116" s="442">
        <f t="shared" si="8"/>
        <v>2.7869212201009436E-2</v>
      </c>
    </row>
    <row r="117" spans="2:9" ht="13.2">
      <c r="B117" s="633" t="s">
        <v>474</v>
      </c>
      <c r="C117" s="357" t="s">
        <v>5</v>
      </c>
      <c r="D117" s="359" t="s">
        <v>239</v>
      </c>
      <c r="E117" s="95">
        <v>362</v>
      </c>
      <c r="F117" s="95">
        <v>350</v>
      </c>
      <c r="G117" s="25"/>
      <c r="H117" s="95">
        <f t="shared" si="7"/>
        <v>-12</v>
      </c>
      <c r="I117" s="196">
        <f t="shared" si="8"/>
        <v>-3.3149171270718231E-2</v>
      </c>
    </row>
    <row r="118" spans="2:9" ht="13.2">
      <c r="B118" s="633"/>
      <c r="C118" s="631" t="s">
        <v>240</v>
      </c>
      <c r="D118" s="631"/>
      <c r="E118" s="100">
        <v>362</v>
      </c>
      <c r="F118" s="100">
        <v>350</v>
      </c>
      <c r="G118" s="25"/>
      <c r="H118" s="100">
        <f t="shared" si="7"/>
        <v>-12</v>
      </c>
      <c r="I118" s="198">
        <f t="shared" si="8"/>
        <v>-3.3149171270718231E-2</v>
      </c>
    </row>
    <row r="119" spans="2:9" ht="12.75" customHeight="1">
      <c r="B119" s="633"/>
      <c r="C119" s="633" t="s">
        <v>1</v>
      </c>
      <c r="D119" s="359" t="s">
        <v>0</v>
      </c>
      <c r="E119" s="95">
        <v>67</v>
      </c>
      <c r="F119" s="95">
        <v>94</v>
      </c>
      <c r="G119" s="25"/>
      <c r="H119" s="95">
        <f t="shared" si="7"/>
        <v>27</v>
      </c>
      <c r="I119" s="196">
        <f t="shared" si="8"/>
        <v>0.40298507462686567</v>
      </c>
    </row>
    <row r="120" spans="2:9" ht="12.75" customHeight="1">
      <c r="B120" s="633"/>
      <c r="C120" s="633"/>
      <c r="D120" s="359" t="s">
        <v>11</v>
      </c>
      <c r="E120" s="95">
        <v>7</v>
      </c>
      <c r="F120" s="95">
        <v>0</v>
      </c>
      <c r="G120" s="25"/>
      <c r="H120" s="95">
        <f t="shared" si="7"/>
        <v>-7</v>
      </c>
      <c r="I120" s="196">
        <f t="shared" si="8"/>
        <v>-1</v>
      </c>
    </row>
    <row r="121" spans="2:9" ht="13.2">
      <c r="B121" s="633"/>
      <c r="C121" s="631" t="s">
        <v>88</v>
      </c>
      <c r="D121" s="631"/>
      <c r="E121" s="100">
        <v>74</v>
      </c>
      <c r="F121" s="100">
        <v>94</v>
      </c>
      <c r="G121" s="25"/>
      <c r="H121" s="100">
        <f t="shared" si="7"/>
        <v>20</v>
      </c>
      <c r="I121" s="198">
        <f t="shared" si="8"/>
        <v>0.27027027027027029</v>
      </c>
    </row>
    <row r="122" spans="2:9" ht="15" customHeight="1">
      <c r="B122" s="632" t="s">
        <v>477</v>
      </c>
      <c r="C122" s="632"/>
      <c r="D122" s="632"/>
      <c r="E122" s="441">
        <v>436</v>
      </c>
      <c r="F122" s="441">
        <v>444</v>
      </c>
      <c r="G122" s="25"/>
      <c r="H122" s="441">
        <f t="shared" si="7"/>
        <v>8</v>
      </c>
      <c r="I122" s="442">
        <f t="shared" si="8"/>
        <v>1.834862385321101E-2</v>
      </c>
    </row>
    <row r="123" spans="2:9" ht="13.2">
      <c r="B123" s="633" t="s">
        <v>268</v>
      </c>
      <c r="C123" s="357" t="s">
        <v>5</v>
      </c>
      <c r="D123" s="359" t="s">
        <v>239</v>
      </c>
      <c r="E123" s="95">
        <v>9073</v>
      </c>
      <c r="F123" s="95">
        <v>9124</v>
      </c>
      <c r="G123" s="25"/>
      <c r="H123" s="95">
        <f t="shared" si="7"/>
        <v>51</v>
      </c>
      <c r="I123" s="196">
        <f t="shared" si="8"/>
        <v>5.621073514824204E-3</v>
      </c>
    </row>
    <row r="124" spans="2:9" ht="13.2">
      <c r="B124" s="633"/>
      <c r="C124" s="631" t="s">
        <v>240</v>
      </c>
      <c r="D124" s="631"/>
      <c r="E124" s="100">
        <v>9073</v>
      </c>
      <c r="F124" s="100">
        <v>9124</v>
      </c>
      <c r="G124" s="25"/>
      <c r="H124" s="100">
        <f t="shared" si="7"/>
        <v>51</v>
      </c>
      <c r="I124" s="198">
        <f t="shared" si="8"/>
        <v>5.621073514824204E-3</v>
      </c>
    </row>
    <row r="125" spans="2:9" ht="12.75" customHeight="1">
      <c r="B125" s="633"/>
      <c r="C125" s="633" t="s">
        <v>1</v>
      </c>
      <c r="D125" s="359" t="s">
        <v>0</v>
      </c>
      <c r="E125" s="95">
        <v>3620</v>
      </c>
      <c r="F125" s="95">
        <v>3678</v>
      </c>
      <c r="G125" s="25"/>
      <c r="H125" s="95">
        <f t="shared" si="7"/>
        <v>58</v>
      </c>
      <c r="I125" s="196">
        <f t="shared" si="8"/>
        <v>1.6022099447513812E-2</v>
      </c>
    </row>
    <row r="126" spans="2:9" ht="12.75" customHeight="1">
      <c r="B126" s="633"/>
      <c r="C126" s="633"/>
      <c r="D126" s="359" t="s">
        <v>157</v>
      </c>
      <c r="E126" s="95"/>
      <c r="F126" s="95">
        <v>68</v>
      </c>
      <c r="G126" s="25"/>
      <c r="H126" s="95"/>
      <c r="I126" s="196"/>
    </row>
    <row r="127" spans="2:9" ht="12.75" customHeight="1">
      <c r="B127" s="633"/>
      <c r="C127" s="633"/>
      <c r="D127" s="359" t="s">
        <v>11</v>
      </c>
      <c r="E127" s="95">
        <v>6680</v>
      </c>
      <c r="F127" s="95">
        <v>6801</v>
      </c>
      <c r="G127" s="25"/>
      <c r="H127" s="95">
        <f t="shared" si="7"/>
        <v>121</v>
      </c>
      <c r="I127" s="196">
        <f t="shared" si="8"/>
        <v>1.811377245508982E-2</v>
      </c>
    </row>
    <row r="128" spans="2:9" ht="12.75" customHeight="1">
      <c r="B128" s="633"/>
      <c r="C128" s="633"/>
      <c r="D128" s="359" t="s">
        <v>107</v>
      </c>
      <c r="E128" s="95">
        <v>374</v>
      </c>
      <c r="F128" s="95">
        <v>387</v>
      </c>
      <c r="G128" s="25"/>
      <c r="H128" s="95">
        <f t="shared" si="7"/>
        <v>13</v>
      </c>
      <c r="I128" s="196">
        <f t="shared" si="8"/>
        <v>3.4759358288770054E-2</v>
      </c>
    </row>
    <row r="129" spans="2:9" ht="13.2">
      <c r="B129" s="633"/>
      <c r="C129" s="631" t="s">
        <v>88</v>
      </c>
      <c r="D129" s="631"/>
      <c r="E129" s="100">
        <v>10674</v>
      </c>
      <c r="F129" s="100">
        <v>10934</v>
      </c>
      <c r="G129" s="25"/>
      <c r="H129" s="100">
        <f t="shared" si="7"/>
        <v>260</v>
      </c>
      <c r="I129" s="198">
        <f t="shared" si="8"/>
        <v>2.435825370058085E-2</v>
      </c>
    </row>
    <row r="130" spans="2:9" ht="15" customHeight="1">
      <c r="B130" s="632" t="s">
        <v>286</v>
      </c>
      <c r="C130" s="632"/>
      <c r="D130" s="632"/>
      <c r="E130" s="441">
        <v>19747</v>
      </c>
      <c r="F130" s="441">
        <v>20058</v>
      </c>
      <c r="G130" s="25"/>
      <c r="H130" s="441">
        <f t="shared" si="7"/>
        <v>311</v>
      </c>
      <c r="I130" s="442">
        <f t="shared" si="8"/>
        <v>1.5749227730794551E-2</v>
      </c>
    </row>
    <row r="131" spans="2:9" ht="13.2">
      <c r="B131" s="633" t="s">
        <v>269</v>
      </c>
      <c r="C131" s="357" t="s">
        <v>5</v>
      </c>
      <c r="D131" s="359" t="s">
        <v>239</v>
      </c>
      <c r="E131" s="95">
        <v>8504</v>
      </c>
      <c r="F131" s="95">
        <v>8466</v>
      </c>
      <c r="G131" s="25"/>
      <c r="H131" s="95">
        <f t="shared" si="7"/>
        <v>-38</v>
      </c>
      <c r="I131" s="196">
        <f t="shared" si="8"/>
        <v>-4.4684854186265287E-3</v>
      </c>
    </row>
    <row r="132" spans="2:9" ht="13.2">
      <c r="B132" s="633"/>
      <c r="C132" s="631" t="s">
        <v>240</v>
      </c>
      <c r="D132" s="631"/>
      <c r="E132" s="100">
        <v>8504</v>
      </c>
      <c r="F132" s="100">
        <v>8466</v>
      </c>
      <c r="G132" s="25"/>
      <c r="H132" s="100">
        <f t="shared" si="7"/>
        <v>-38</v>
      </c>
      <c r="I132" s="198">
        <f t="shared" si="8"/>
        <v>-4.4684854186265287E-3</v>
      </c>
    </row>
    <row r="133" spans="2:9" ht="12.75" customHeight="1">
      <c r="B133" s="633"/>
      <c r="C133" s="633" t="s">
        <v>1</v>
      </c>
      <c r="D133" s="359" t="s">
        <v>0</v>
      </c>
      <c r="E133" s="95">
        <v>4472</v>
      </c>
      <c r="F133" s="95">
        <v>4492</v>
      </c>
      <c r="G133" s="25"/>
      <c r="H133" s="95">
        <f t="shared" si="7"/>
        <v>20</v>
      </c>
      <c r="I133" s="196">
        <f t="shared" si="8"/>
        <v>4.4722719141323791E-3</v>
      </c>
    </row>
    <row r="134" spans="2:9" ht="12.75" customHeight="1">
      <c r="B134" s="633"/>
      <c r="C134" s="633"/>
      <c r="D134" s="359" t="s">
        <v>11</v>
      </c>
      <c r="E134" s="95">
        <v>2643</v>
      </c>
      <c r="F134" s="95">
        <v>2631</v>
      </c>
      <c r="G134" s="25"/>
      <c r="H134" s="95">
        <f t="shared" si="7"/>
        <v>-12</v>
      </c>
      <c r="I134" s="196">
        <f t="shared" si="8"/>
        <v>-4.5402951191827468E-3</v>
      </c>
    </row>
    <row r="135" spans="2:9" ht="12.75" customHeight="1">
      <c r="B135" s="633"/>
      <c r="C135" s="633"/>
      <c r="D135" s="359" t="s">
        <v>107</v>
      </c>
      <c r="E135" s="95">
        <v>1184</v>
      </c>
      <c r="F135" s="95">
        <v>1145</v>
      </c>
      <c r="G135" s="25"/>
      <c r="H135" s="95">
        <f t="shared" si="7"/>
        <v>-39</v>
      </c>
      <c r="I135" s="196">
        <f t="shared" si="8"/>
        <v>-3.2939189189189186E-2</v>
      </c>
    </row>
    <row r="136" spans="2:9" ht="13.2">
      <c r="B136" s="633"/>
      <c r="C136" s="631" t="s">
        <v>88</v>
      </c>
      <c r="D136" s="631"/>
      <c r="E136" s="100">
        <v>8299</v>
      </c>
      <c r="F136" s="100">
        <v>8268</v>
      </c>
      <c r="G136" s="25"/>
      <c r="H136" s="100">
        <f t="shared" si="7"/>
        <v>-31</v>
      </c>
      <c r="I136" s="198">
        <f t="shared" si="8"/>
        <v>-3.7353898060007232E-3</v>
      </c>
    </row>
    <row r="137" spans="2:9" ht="15" customHeight="1">
      <c r="B137" s="632" t="s">
        <v>287</v>
      </c>
      <c r="C137" s="632"/>
      <c r="D137" s="632"/>
      <c r="E137" s="441">
        <v>16803</v>
      </c>
      <c r="F137" s="441">
        <v>16734</v>
      </c>
      <c r="G137" s="25"/>
      <c r="H137" s="441">
        <f t="shared" si="7"/>
        <v>-69</v>
      </c>
      <c r="I137" s="442">
        <f t="shared" si="8"/>
        <v>-4.1064095697196925E-3</v>
      </c>
    </row>
    <row r="138" spans="2:9" ht="13.2">
      <c r="B138" s="633" t="s">
        <v>270</v>
      </c>
      <c r="C138" s="357" t="s">
        <v>5</v>
      </c>
      <c r="D138" s="359" t="s">
        <v>239</v>
      </c>
      <c r="E138" s="95">
        <v>3468</v>
      </c>
      <c r="F138" s="95">
        <v>3573</v>
      </c>
      <c r="G138" s="25"/>
      <c r="H138" s="95">
        <f t="shared" si="7"/>
        <v>105</v>
      </c>
      <c r="I138" s="196">
        <f t="shared" si="8"/>
        <v>3.0276816608996539E-2</v>
      </c>
    </row>
    <row r="139" spans="2:9" ht="13.2">
      <c r="B139" s="633"/>
      <c r="C139" s="631" t="s">
        <v>240</v>
      </c>
      <c r="D139" s="631"/>
      <c r="E139" s="100">
        <v>3468</v>
      </c>
      <c r="F139" s="100">
        <v>3573</v>
      </c>
      <c r="G139" s="25"/>
      <c r="H139" s="100">
        <f t="shared" si="7"/>
        <v>105</v>
      </c>
      <c r="I139" s="198">
        <f t="shared" si="8"/>
        <v>3.0276816608996539E-2</v>
      </c>
    </row>
    <row r="140" spans="2:9" ht="12.75" customHeight="1">
      <c r="B140" s="633"/>
      <c r="C140" s="633" t="s">
        <v>1</v>
      </c>
      <c r="D140" s="359" t="s">
        <v>0</v>
      </c>
      <c r="E140" s="95">
        <v>7145</v>
      </c>
      <c r="F140" s="95">
        <v>7240</v>
      </c>
      <c r="G140" s="25"/>
      <c r="H140" s="95">
        <f t="shared" si="7"/>
        <v>95</v>
      </c>
      <c r="I140" s="196">
        <f t="shared" si="8"/>
        <v>1.3296011196641007E-2</v>
      </c>
    </row>
    <row r="141" spans="2:9" ht="12.75" customHeight="1">
      <c r="B141" s="633"/>
      <c r="C141" s="633"/>
      <c r="D141" s="359" t="s">
        <v>11</v>
      </c>
      <c r="E141" s="95">
        <v>6326</v>
      </c>
      <c r="F141" s="95">
        <v>6525</v>
      </c>
      <c r="G141" s="25"/>
      <c r="H141" s="95">
        <f t="shared" si="7"/>
        <v>199</v>
      </c>
      <c r="I141" s="196">
        <f t="shared" si="8"/>
        <v>3.1457477078722734E-2</v>
      </c>
    </row>
    <row r="142" spans="2:9" ht="12.75" customHeight="1">
      <c r="B142" s="633"/>
      <c r="C142" s="633"/>
      <c r="D142" s="359" t="s">
        <v>107</v>
      </c>
      <c r="E142" s="95">
        <v>456</v>
      </c>
      <c r="F142" s="95">
        <v>489</v>
      </c>
      <c r="G142" s="25"/>
      <c r="H142" s="95">
        <f t="shared" si="7"/>
        <v>33</v>
      </c>
      <c r="I142" s="196">
        <f t="shared" si="8"/>
        <v>7.2368421052631582E-2</v>
      </c>
    </row>
    <row r="143" spans="2:9" ht="13.2">
      <c r="B143" s="633"/>
      <c r="C143" s="631" t="s">
        <v>88</v>
      </c>
      <c r="D143" s="631"/>
      <c r="E143" s="100">
        <v>13927</v>
      </c>
      <c r="F143" s="100">
        <v>14254</v>
      </c>
      <c r="G143" s="25"/>
      <c r="H143" s="100">
        <f t="shared" si="7"/>
        <v>327</v>
      </c>
      <c r="I143" s="198">
        <f t="shared" si="8"/>
        <v>2.3479572054283047E-2</v>
      </c>
    </row>
    <row r="144" spans="2:9" ht="15" customHeight="1">
      <c r="B144" s="632" t="s">
        <v>288</v>
      </c>
      <c r="C144" s="632"/>
      <c r="D144" s="632"/>
      <c r="E144" s="441">
        <v>17395</v>
      </c>
      <c r="F144" s="441">
        <v>17827</v>
      </c>
      <c r="G144" s="25"/>
      <c r="H144" s="441">
        <f t="shared" si="7"/>
        <v>432</v>
      </c>
      <c r="I144" s="442">
        <f t="shared" si="8"/>
        <v>2.4834722621442942E-2</v>
      </c>
    </row>
    <row r="145" spans="2:9" ht="13.2">
      <c r="B145" s="633" t="s">
        <v>475</v>
      </c>
      <c r="C145" s="357" t="s">
        <v>5</v>
      </c>
      <c r="D145" s="359" t="s">
        <v>239</v>
      </c>
      <c r="E145" s="95">
        <v>214</v>
      </c>
      <c r="F145" s="95">
        <v>223</v>
      </c>
      <c r="G145" s="25"/>
      <c r="H145" s="95">
        <f t="shared" si="7"/>
        <v>9</v>
      </c>
      <c r="I145" s="196">
        <f t="shared" si="8"/>
        <v>4.2056074766355138E-2</v>
      </c>
    </row>
    <row r="146" spans="2:9" ht="13.2">
      <c r="B146" s="633"/>
      <c r="C146" s="631" t="s">
        <v>240</v>
      </c>
      <c r="D146" s="631"/>
      <c r="E146" s="100">
        <v>214</v>
      </c>
      <c r="F146" s="100">
        <v>223</v>
      </c>
      <c r="G146" s="25"/>
      <c r="H146" s="100">
        <f t="shared" si="7"/>
        <v>9</v>
      </c>
      <c r="I146" s="198">
        <f t="shared" si="8"/>
        <v>4.2056074766355138E-2</v>
      </c>
    </row>
    <row r="147" spans="2:9" ht="12.75" customHeight="1">
      <c r="B147" s="633"/>
      <c r="C147" s="633" t="s">
        <v>1</v>
      </c>
      <c r="D147" s="359" t="s">
        <v>0</v>
      </c>
      <c r="E147" s="95">
        <v>211</v>
      </c>
      <c r="F147" s="95">
        <v>212</v>
      </c>
      <c r="G147" s="25"/>
      <c r="H147" s="95">
        <f t="shared" si="7"/>
        <v>1</v>
      </c>
      <c r="I147" s="196">
        <f t="shared" si="8"/>
        <v>4.7393364928909956E-3</v>
      </c>
    </row>
    <row r="148" spans="2:9" ht="12.75" customHeight="1">
      <c r="B148" s="633"/>
      <c r="C148" s="633"/>
      <c r="D148" s="359" t="s">
        <v>11</v>
      </c>
      <c r="E148" s="95">
        <v>390</v>
      </c>
      <c r="F148" s="95">
        <v>377</v>
      </c>
      <c r="G148" s="25"/>
      <c r="H148" s="95">
        <f t="shared" si="7"/>
        <v>-13</v>
      </c>
      <c r="I148" s="196">
        <f t="shared" si="8"/>
        <v>-3.3333333333333333E-2</v>
      </c>
    </row>
    <row r="149" spans="2:9" ht="13.2">
      <c r="B149" s="633"/>
      <c r="C149" s="631" t="s">
        <v>88</v>
      </c>
      <c r="D149" s="631"/>
      <c r="E149" s="100">
        <v>601</v>
      </c>
      <c r="F149" s="100">
        <v>589</v>
      </c>
      <c r="G149" s="25"/>
      <c r="H149" s="100">
        <f t="shared" si="7"/>
        <v>-12</v>
      </c>
      <c r="I149" s="198">
        <f t="shared" si="8"/>
        <v>-1.9966722129783693E-2</v>
      </c>
    </row>
    <row r="150" spans="2:9" ht="15" customHeight="1">
      <c r="B150" s="632" t="s">
        <v>478</v>
      </c>
      <c r="C150" s="632"/>
      <c r="D150" s="632"/>
      <c r="E150" s="441">
        <v>815</v>
      </c>
      <c r="F150" s="441">
        <v>812</v>
      </c>
      <c r="G150" s="25"/>
      <c r="H150" s="441">
        <f t="shared" si="7"/>
        <v>-3</v>
      </c>
      <c r="I150" s="442">
        <f t="shared" si="8"/>
        <v>-3.6809815950920245E-3</v>
      </c>
    </row>
    <row r="151" spans="2:9" ht="13.2">
      <c r="B151" s="633" t="s">
        <v>271</v>
      </c>
      <c r="C151" s="357" t="s">
        <v>5</v>
      </c>
      <c r="D151" s="359" t="s">
        <v>239</v>
      </c>
      <c r="E151" s="95">
        <v>3381</v>
      </c>
      <c r="F151" s="95">
        <v>3534</v>
      </c>
      <c r="G151" s="25"/>
      <c r="H151" s="95">
        <f t="shared" si="7"/>
        <v>153</v>
      </c>
      <c r="I151" s="196">
        <f t="shared" si="8"/>
        <v>4.5252883762200533E-2</v>
      </c>
    </row>
    <row r="152" spans="2:9" ht="13.2">
      <c r="B152" s="633"/>
      <c r="C152" s="631" t="s">
        <v>240</v>
      </c>
      <c r="D152" s="631"/>
      <c r="E152" s="100">
        <v>3381</v>
      </c>
      <c r="F152" s="100">
        <v>3534</v>
      </c>
      <c r="G152" s="25"/>
      <c r="H152" s="100">
        <f t="shared" si="7"/>
        <v>153</v>
      </c>
      <c r="I152" s="198">
        <f t="shared" si="8"/>
        <v>4.5252883762200533E-2</v>
      </c>
    </row>
    <row r="153" spans="2:9" ht="12.75" customHeight="1">
      <c r="B153" s="633"/>
      <c r="C153" s="633" t="s">
        <v>1</v>
      </c>
      <c r="D153" s="359" t="s">
        <v>0</v>
      </c>
      <c r="E153" s="95">
        <v>1471</v>
      </c>
      <c r="F153" s="95">
        <v>1534</v>
      </c>
      <c r="G153" s="25"/>
      <c r="H153" s="95">
        <f t="shared" si="7"/>
        <v>63</v>
      </c>
      <c r="I153" s="196">
        <f t="shared" si="8"/>
        <v>4.2828008157715841E-2</v>
      </c>
    </row>
    <row r="154" spans="2:9" ht="12.75" customHeight="1">
      <c r="B154" s="633"/>
      <c r="C154" s="633"/>
      <c r="D154" s="359" t="s">
        <v>11</v>
      </c>
      <c r="E154" s="95">
        <v>1449</v>
      </c>
      <c r="F154" s="95">
        <v>1500</v>
      </c>
      <c r="G154" s="25"/>
      <c r="H154" s="95">
        <f t="shared" si="7"/>
        <v>51</v>
      </c>
      <c r="I154" s="196">
        <f t="shared" si="8"/>
        <v>3.5196687370600416E-2</v>
      </c>
    </row>
    <row r="155" spans="2:9" ht="12.75" customHeight="1">
      <c r="B155" s="633"/>
      <c r="C155" s="633"/>
      <c r="D155" s="359" t="s">
        <v>107</v>
      </c>
      <c r="E155" s="95">
        <v>288</v>
      </c>
      <c r="F155" s="95">
        <v>296</v>
      </c>
      <c r="G155" s="25"/>
      <c r="H155" s="95">
        <f t="shared" si="7"/>
        <v>8</v>
      </c>
      <c r="I155" s="196">
        <f t="shared" si="8"/>
        <v>2.7777777777777776E-2</v>
      </c>
    </row>
    <row r="156" spans="2:9" ht="13.2">
      <c r="B156" s="633"/>
      <c r="C156" s="631" t="s">
        <v>88</v>
      </c>
      <c r="D156" s="631"/>
      <c r="E156" s="100">
        <v>3208</v>
      </c>
      <c r="F156" s="100">
        <v>3330</v>
      </c>
      <c r="G156" s="25"/>
      <c r="H156" s="100">
        <f t="shared" si="7"/>
        <v>122</v>
      </c>
      <c r="I156" s="198">
        <f t="shared" si="8"/>
        <v>3.8029925187032416E-2</v>
      </c>
    </row>
    <row r="157" spans="2:9" ht="15" customHeight="1">
      <c r="B157" s="632" t="s">
        <v>289</v>
      </c>
      <c r="C157" s="632"/>
      <c r="D157" s="632"/>
      <c r="E157" s="441">
        <v>6589</v>
      </c>
      <c r="F157" s="441">
        <v>6864</v>
      </c>
      <c r="G157" s="25"/>
      <c r="H157" s="441">
        <f t="shared" si="7"/>
        <v>275</v>
      </c>
      <c r="I157" s="442">
        <f t="shared" si="8"/>
        <v>4.1736227045075125E-2</v>
      </c>
    </row>
    <row r="158" spans="2:9" ht="13.2">
      <c r="B158" s="633" t="s">
        <v>476</v>
      </c>
      <c r="C158" s="357" t="s">
        <v>5</v>
      </c>
      <c r="D158" s="359" t="s">
        <v>239</v>
      </c>
      <c r="E158" s="95">
        <v>83</v>
      </c>
      <c r="F158" s="95">
        <v>81</v>
      </c>
      <c r="G158" s="25"/>
      <c r="H158" s="95">
        <f t="shared" si="7"/>
        <v>-2</v>
      </c>
      <c r="I158" s="196">
        <f t="shared" si="8"/>
        <v>-2.4096385542168676E-2</v>
      </c>
    </row>
    <row r="159" spans="2:9" ht="13.2">
      <c r="B159" s="633"/>
      <c r="C159" s="631" t="s">
        <v>240</v>
      </c>
      <c r="D159" s="631"/>
      <c r="E159" s="100">
        <v>83</v>
      </c>
      <c r="F159" s="100">
        <v>81</v>
      </c>
      <c r="G159" s="25"/>
      <c r="H159" s="100">
        <f t="shared" ref="H159:H161" si="9">F159-E159</f>
        <v>-2</v>
      </c>
      <c r="I159" s="198">
        <f t="shared" ref="I159:I161" si="10">H159/E159</f>
        <v>-2.4096385542168676E-2</v>
      </c>
    </row>
    <row r="160" spans="2:9" ht="15" customHeight="1">
      <c r="B160" s="632" t="s">
        <v>479</v>
      </c>
      <c r="C160" s="632"/>
      <c r="D160" s="632"/>
      <c r="E160" s="441">
        <v>83</v>
      </c>
      <c r="F160" s="441">
        <v>81</v>
      </c>
      <c r="G160" s="25"/>
      <c r="H160" s="441">
        <f t="shared" si="9"/>
        <v>-2</v>
      </c>
      <c r="I160" s="442">
        <f t="shared" si="10"/>
        <v>-2.4096385542168676E-2</v>
      </c>
    </row>
    <row r="161" spans="2:9" ht="23.25" customHeight="1">
      <c r="B161" s="640" t="s">
        <v>87</v>
      </c>
      <c r="C161" s="641"/>
      <c r="D161" s="642"/>
      <c r="E161" s="75">
        <v>155363</v>
      </c>
      <c r="F161" s="75">
        <f>F37+F44+F50+F58+F61+F68+F73+F79+F86+F93+F99+F104+F109+F116+F122+F130+F137+F144+F150+F157+F160</f>
        <v>157386</v>
      </c>
      <c r="G161" s="443"/>
      <c r="H161" s="75">
        <f t="shared" si="9"/>
        <v>2023</v>
      </c>
      <c r="I161" s="197">
        <f t="shared" si="10"/>
        <v>1.3021118284276179E-2</v>
      </c>
    </row>
    <row r="166" spans="2:9" ht="13.2">
      <c r="B166" s="11" t="s">
        <v>481</v>
      </c>
    </row>
    <row r="167" spans="2:9" ht="15.75" customHeight="1">
      <c r="B167" s="258" t="s">
        <v>640</v>
      </c>
      <c r="C167" s="25"/>
      <c r="D167" s="25"/>
      <c r="E167" s="25"/>
      <c r="F167" s="25"/>
      <c r="G167" s="623" t="s">
        <v>438</v>
      </c>
      <c r="H167" s="623"/>
      <c r="I167" s="25"/>
    </row>
    <row r="168" spans="2:9" ht="17.100000000000001" customHeight="1">
      <c r="B168" s="356" t="s">
        <v>253</v>
      </c>
      <c r="C168" s="356" t="s">
        <v>483</v>
      </c>
      <c r="D168" s="356" t="s">
        <v>500</v>
      </c>
      <c r="E168" s="356" t="s">
        <v>571</v>
      </c>
      <c r="F168" s="25"/>
      <c r="G168" s="440" t="s">
        <v>461</v>
      </c>
      <c r="H168" s="356" t="s">
        <v>89</v>
      </c>
      <c r="I168" s="25"/>
    </row>
    <row r="169" spans="2:9" ht="17.100000000000001" customHeight="1">
      <c r="B169" s="633" t="s">
        <v>254</v>
      </c>
      <c r="C169" s="359" t="s">
        <v>482</v>
      </c>
      <c r="D169" s="95">
        <v>7149</v>
      </c>
      <c r="E169" s="95">
        <v>7134</v>
      </c>
      <c r="F169" s="25"/>
      <c r="G169" s="95">
        <f>E169-D169</f>
        <v>-15</v>
      </c>
      <c r="H169" s="196">
        <f>(E169-D169)/D169</f>
        <v>-2.0981955518254302E-3</v>
      </c>
      <c r="I169" s="25"/>
    </row>
    <row r="170" spans="2:9" ht="17.100000000000001" customHeight="1">
      <c r="B170" s="635"/>
      <c r="C170" s="359" t="s">
        <v>2</v>
      </c>
      <c r="D170" s="95">
        <v>7331</v>
      </c>
      <c r="E170" s="95">
        <v>7573</v>
      </c>
      <c r="F170" s="25"/>
      <c r="G170" s="95">
        <f>E170-D170</f>
        <v>242</v>
      </c>
      <c r="H170" s="196">
        <f>G170/D170</f>
        <v>3.3010503341972447E-2</v>
      </c>
      <c r="I170" s="25"/>
    </row>
    <row r="171" spans="2:9" ht="17.100000000000001" customHeight="1">
      <c r="B171" s="636" t="s">
        <v>272</v>
      </c>
      <c r="C171" s="637"/>
      <c r="D171" s="448">
        <v>14480</v>
      </c>
      <c r="E171" s="448">
        <v>14707</v>
      </c>
      <c r="F171" s="25"/>
      <c r="G171" s="448">
        <f t="shared" ref="G171:G223" si="11">E171-D171</f>
        <v>227</v>
      </c>
      <c r="H171" s="449">
        <f t="shared" ref="H171:H222" si="12">G171/D171</f>
        <v>1.5676795580110498E-2</v>
      </c>
      <c r="I171" s="25"/>
    </row>
    <row r="172" spans="2:9" ht="17.100000000000001" customHeight="1">
      <c r="B172" s="633" t="s">
        <v>255</v>
      </c>
      <c r="C172" s="359" t="s">
        <v>482</v>
      </c>
      <c r="D172" s="95">
        <v>3009</v>
      </c>
      <c r="E172" s="95">
        <v>3071</v>
      </c>
      <c r="F172" s="25"/>
      <c r="G172" s="95">
        <f t="shared" si="11"/>
        <v>62</v>
      </c>
      <c r="H172" s="196">
        <f t="shared" si="12"/>
        <v>2.0604852110335661E-2</v>
      </c>
      <c r="I172" s="25"/>
    </row>
    <row r="173" spans="2:9" ht="17.100000000000001" customHeight="1">
      <c r="B173" s="635"/>
      <c r="C173" s="359" t="s">
        <v>2</v>
      </c>
      <c r="D173" s="95">
        <v>1764</v>
      </c>
      <c r="E173" s="95">
        <v>1765</v>
      </c>
      <c r="F173" s="25"/>
      <c r="G173" s="95">
        <f t="shared" si="11"/>
        <v>1</v>
      </c>
      <c r="H173" s="196">
        <f t="shared" si="12"/>
        <v>5.6689342403628119E-4</v>
      </c>
      <c r="I173" s="25"/>
    </row>
    <row r="174" spans="2:9" ht="17.100000000000001" customHeight="1">
      <c r="B174" s="636" t="s">
        <v>273</v>
      </c>
      <c r="C174" s="637"/>
      <c r="D174" s="448">
        <v>4773</v>
      </c>
      <c r="E174" s="448">
        <v>4836</v>
      </c>
      <c r="F174" s="25"/>
      <c r="G174" s="448">
        <f t="shared" si="11"/>
        <v>63</v>
      </c>
      <c r="H174" s="449">
        <f t="shared" si="12"/>
        <v>1.3199245757385292E-2</v>
      </c>
      <c r="I174" s="25"/>
    </row>
    <row r="175" spans="2:9" ht="17.100000000000001" customHeight="1">
      <c r="B175" s="633" t="s">
        <v>256</v>
      </c>
      <c r="C175" s="359" t="s">
        <v>482</v>
      </c>
      <c r="D175" s="95">
        <v>3327</v>
      </c>
      <c r="E175" s="95">
        <v>3439</v>
      </c>
      <c r="F175" s="25"/>
      <c r="G175" s="95">
        <f t="shared" si="11"/>
        <v>112</v>
      </c>
      <c r="H175" s="196">
        <f t="shared" si="12"/>
        <v>3.3663961526901112E-2</v>
      </c>
      <c r="I175" s="25"/>
    </row>
    <row r="176" spans="2:9" ht="17.100000000000001" customHeight="1">
      <c r="B176" s="635"/>
      <c r="C176" s="359" t="s">
        <v>2</v>
      </c>
      <c r="D176" s="95">
        <v>9233</v>
      </c>
      <c r="E176" s="95">
        <v>9247</v>
      </c>
      <c r="F176" s="25"/>
      <c r="G176" s="95">
        <f t="shared" si="11"/>
        <v>14</v>
      </c>
      <c r="H176" s="196">
        <f t="shared" si="12"/>
        <v>1.5163002274450341E-3</v>
      </c>
      <c r="I176" s="25"/>
    </row>
    <row r="177" spans="2:9" ht="17.100000000000001" customHeight="1">
      <c r="B177" s="636" t="s">
        <v>274</v>
      </c>
      <c r="C177" s="637"/>
      <c r="D177" s="448">
        <v>12560</v>
      </c>
      <c r="E177" s="448">
        <v>12686</v>
      </c>
      <c r="F177" s="25"/>
      <c r="G177" s="448">
        <f t="shared" si="11"/>
        <v>126</v>
      </c>
      <c r="H177" s="449">
        <f t="shared" si="12"/>
        <v>1.0031847133757961E-2</v>
      </c>
      <c r="I177" s="25"/>
    </row>
    <row r="178" spans="2:9" ht="17.100000000000001" customHeight="1">
      <c r="B178" s="633" t="s">
        <v>257</v>
      </c>
      <c r="C178" s="359" t="s">
        <v>482</v>
      </c>
      <c r="D178" s="95">
        <v>1877</v>
      </c>
      <c r="E178" s="95">
        <v>1918</v>
      </c>
      <c r="F178" s="25"/>
      <c r="G178" s="95">
        <f t="shared" si="11"/>
        <v>41</v>
      </c>
      <c r="H178" s="196">
        <f t="shared" si="12"/>
        <v>2.1843367075119871E-2</v>
      </c>
      <c r="I178" s="25"/>
    </row>
    <row r="179" spans="2:9" ht="17.100000000000001" customHeight="1">
      <c r="B179" s="635"/>
      <c r="C179" s="359" t="s">
        <v>2</v>
      </c>
      <c r="D179" s="95">
        <v>2107</v>
      </c>
      <c r="E179" s="95">
        <v>2036</v>
      </c>
      <c r="F179" s="25"/>
      <c r="G179" s="95">
        <f t="shared" si="11"/>
        <v>-71</v>
      </c>
      <c r="H179" s="196">
        <f t="shared" si="12"/>
        <v>-3.3697199810156619E-2</v>
      </c>
      <c r="I179" s="25"/>
    </row>
    <row r="180" spans="2:9" ht="17.100000000000001" customHeight="1">
      <c r="B180" s="636" t="s">
        <v>275</v>
      </c>
      <c r="C180" s="637"/>
      <c r="D180" s="448">
        <v>3984</v>
      </c>
      <c r="E180" s="448">
        <v>3954</v>
      </c>
      <c r="F180" s="25"/>
      <c r="G180" s="448">
        <f t="shared" si="11"/>
        <v>-30</v>
      </c>
      <c r="H180" s="449">
        <f t="shared" si="12"/>
        <v>-7.5301204819277108E-3</v>
      </c>
      <c r="I180" s="25"/>
    </row>
    <row r="181" spans="2:9" ht="17.100000000000001" customHeight="1">
      <c r="B181" s="633" t="s">
        <v>259</v>
      </c>
      <c r="C181" s="359" t="s">
        <v>482</v>
      </c>
      <c r="D181" s="95">
        <v>1690</v>
      </c>
      <c r="E181" s="95">
        <v>1807</v>
      </c>
      <c r="F181" s="25"/>
      <c r="G181" s="95">
        <f t="shared" si="11"/>
        <v>117</v>
      </c>
      <c r="H181" s="196">
        <f t="shared" si="12"/>
        <v>6.9230769230769235E-2</v>
      </c>
      <c r="I181" s="25"/>
    </row>
    <row r="182" spans="2:9" ht="17.100000000000001" customHeight="1">
      <c r="B182" s="635"/>
      <c r="C182" s="359" t="s">
        <v>2</v>
      </c>
      <c r="D182" s="95">
        <v>1511</v>
      </c>
      <c r="E182" s="95">
        <v>1524</v>
      </c>
      <c r="F182" s="25"/>
      <c r="G182" s="95">
        <f t="shared" si="11"/>
        <v>13</v>
      </c>
      <c r="H182" s="196">
        <f t="shared" si="12"/>
        <v>8.6035737921906028E-3</v>
      </c>
      <c r="I182" s="25"/>
    </row>
    <row r="183" spans="2:9" ht="17.100000000000001" customHeight="1">
      <c r="B183" s="636" t="s">
        <v>277</v>
      </c>
      <c r="C183" s="637"/>
      <c r="D183" s="448">
        <v>3201</v>
      </c>
      <c r="E183" s="448">
        <v>3331</v>
      </c>
      <c r="F183" s="25"/>
      <c r="G183" s="448">
        <f t="shared" si="11"/>
        <v>130</v>
      </c>
      <c r="H183" s="449">
        <f t="shared" si="12"/>
        <v>4.0612308653545766E-2</v>
      </c>
      <c r="I183" s="25"/>
    </row>
    <row r="184" spans="2:9" ht="17.100000000000001" customHeight="1">
      <c r="B184" s="357" t="s">
        <v>260</v>
      </c>
      <c r="C184" s="359" t="s">
        <v>482</v>
      </c>
      <c r="D184" s="95">
        <v>502</v>
      </c>
      <c r="E184" s="95">
        <v>441</v>
      </c>
      <c r="F184" s="25"/>
      <c r="G184" s="95">
        <f t="shared" si="11"/>
        <v>-61</v>
      </c>
      <c r="H184" s="196">
        <f t="shared" si="12"/>
        <v>-0.12151394422310757</v>
      </c>
      <c r="I184" s="25"/>
    </row>
    <row r="185" spans="2:9" ht="17.100000000000001" customHeight="1">
      <c r="B185" s="636" t="s">
        <v>278</v>
      </c>
      <c r="C185" s="637"/>
      <c r="D185" s="448">
        <v>502</v>
      </c>
      <c r="E185" s="448">
        <v>441</v>
      </c>
      <c r="F185" s="25"/>
      <c r="G185" s="448">
        <f t="shared" si="11"/>
        <v>-61</v>
      </c>
      <c r="H185" s="449">
        <f t="shared" si="12"/>
        <v>-0.12151394422310757</v>
      </c>
      <c r="I185" s="25"/>
    </row>
    <row r="186" spans="2:9" ht="17.100000000000001" customHeight="1">
      <c r="B186" s="633" t="s">
        <v>261</v>
      </c>
      <c r="C186" s="359" t="s">
        <v>482</v>
      </c>
      <c r="D186" s="95">
        <v>575</v>
      </c>
      <c r="E186" s="95">
        <v>556</v>
      </c>
      <c r="F186" s="25"/>
      <c r="G186" s="95">
        <f t="shared" si="11"/>
        <v>-19</v>
      </c>
      <c r="H186" s="196">
        <f t="shared" si="12"/>
        <v>-3.3043478260869563E-2</v>
      </c>
      <c r="I186" s="25"/>
    </row>
    <row r="187" spans="2:9" ht="17.100000000000001" customHeight="1">
      <c r="B187" s="635"/>
      <c r="C187" s="359" t="s">
        <v>2</v>
      </c>
      <c r="D187" s="95">
        <v>350</v>
      </c>
      <c r="E187" s="95">
        <v>358</v>
      </c>
      <c r="F187" s="25"/>
      <c r="G187" s="95">
        <f t="shared" si="11"/>
        <v>8</v>
      </c>
      <c r="H187" s="196">
        <f t="shared" si="12"/>
        <v>2.2857142857142857E-2</v>
      </c>
      <c r="I187" s="25"/>
    </row>
    <row r="188" spans="2:9" ht="17.100000000000001" customHeight="1">
      <c r="B188" s="636" t="s">
        <v>279</v>
      </c>
      <c r="C188" s="637"/>
      <c r="D188" s="448">
        <v>925</v>
      </c>
      <c r="E188" s="448">
        <v>914</v>
      </c>
      <c r="F188" s="25"/>
      <c r="G188" s="448">
        <f t="shared" si="11"/>
        <v>-11</v>
      </c>
      <c r="H188" s="449">
        <f t="shared" si="12"/>
        <v>-1.1891891891891892E-2</v>
      </c>
      <c r="I188" s="25"/>
    </row>
    <row r="189" spans="2:9" ht="17.100000000000001" customHeight="1">
      <c r="B189" s="633" t="s">
        <v>262</v>
      </c>
      <c r="C189" s="359" t="s">
        <v>482</v>
      </c>
      <c r="D189" s="95">
        <v>3042</v>
      </c>
      <c r="E189" s="95">
        <v>3106</v>
      </c>
      <c r="F189" s="25"/>
      <c r="G189" s="95">
        <f t="shared" si="11"/>
        <v>64</v>
      </c>
      <c r="H189" s="196">
        <f t="shared" si="12"/>
        <v>2.1038790269559501E-2</v>
      </c>
      <c r="I189" s="25"/>
    </row>
    <row r="190" spans="2:9" ht="17.100000000000001" customHeight="1">
      <c r="B190" s="635"/>
      <c r="C190" s="359" t="s">
        <v>2</v>
      </c>
      <c r="D190" s="95">
        <v>5841</v>
      </c>
      <c r="E190" s="95">
        <v>5826</v>
      </c>
      <c r="F190" s="25"/>
      <c r="G190" s="95">
        <f t="shared" si="11"/>
        <v>-15</v>
      </c>
      <c r="H190" s="196">
        <f t="shared" si="12"/>
        <v>-2.5680534155110425E-3</v>
      </c>
      <c r="I190" s="25"/>
    </row>
    <row r="191" spans="2:9" ht="17.100000000000001" customHeight="1">
      <c r="B191" s="636" t="s">
        <v>280</v>
      </c>
      <c r="C191" s="637"/>
      <c r="D191" s="448">
        <v>8883</v>
      </c>
      <c r="E191" s="448">
        <v>8932</v>
      </c>
      <c r="F191" s="25"/>
      <c r="G191" s="448">
        <f t="shared" si="11"/>
        <v>49</v>
      </c>
      <c r="H191" s="449">
        <f t="shared" si="12"/>
        <v>5.5161544523246652E-3</v>
      </c>
      <c r="I191" s="25"/>
    </row>
    <row r="192" spans="2:9" ht="17.100000000000001" customHeight="1">
      <c r="B192" s="633" t="s">
        <v>263</v>
      </c>
      <c r="C192" s="359" t="s">
        <v>482</v>
      </c>
      <c r="D192" s="95">
        <v>830</v>
      </c>
      <c r="E192" s="95">
        <v>863</v>
      </c>
      <c r="F192" s="25"/>
      <c r="G192" s="95">
        <f t="shared" si="11"/>
        <v>33</v>
      </c>
      <c r="H192" s="196">
        <f t="shared" si="12"/>
        <v>3.9759036144578312E-2</v>
      </c>
      <c r="I192" s="25"/>
    </row>
    <row r="193" spans="2:9" ht="17.100000000000001" customHeight="1">
      <c r="B193" s="635"/>
      <c r="C193" s="359" t="s">
        <v>2</v>
      </c>
      <c r="D193" s="95">
        <v>1085</v>
      </c>
      <c r="E193" s="95">
        <v>1061</v>
      </c>
      <c r="F193" s="25"/>
      <c r="G193" s="95">
        <f t="shared" si="11"/>
        <v>-24</v>
      </c>
      <c r="H193" s="196">
        <f t="shared" si="12"/>
        <v>-2.2119815668202765E-2</v>
      </c>
      <c r="I193" s="25"/>
    </row>
    <row r="194" spans="2:9" ht="17.100000000000001" customHeight="1">
      <c r="B194" s="636" t="s">
        <v>281</v>
      </c>
      <c r="C194" s="637"/>
      <c r="D194" s="448">
        <v>1915</v>
      </c>
      <c r="E194" s="448">
        <v>1924</v>
      </c>
      <c r="F194" s="25"/>
      <c r="G194" s="448">
        <f t="shared" si="11"/>
        <v>9</v>
      </c>
      <c r="H194" s="449">
        <f t="shared" si="12"/>
        <v>4.6997389033942563E-3</v>
      </c>
      <c r="I194" s="25"/>
    </row>
    <row r="195" spans="2:9" ht="17.100000000000001" customHeight="1">
      <c r="B195" s="633" t="s">
        <v>264</v>
      </c>
      <c r="C195" s="359" t="s">
        <v>482</v>
      </c>
      <c r="D195" s="95">
        <v>679</v>
      </c>
      <c r="E195" s="95">
        <v>731</v>
      </c>
      <c r="F195" s="25"/>
      <c r="G195" s="95">
        <f t="shared" si="11"/>
        <v>52</v>
      </c>
      <c r="H195" s="196">
        <f t="shared" si="12"/>
        <v>7.6583210603829166E-2</v>
      </c>
      <c r="I195" s="25"/>
    </row>
    <row r="196" spans="2:9" ht="17.100000000000001" customHeight="1">
      <c r="B196" s="635"/>
      <c r="C196" s="359" t="s">
        <v>2</v>
      </c>
      <c r="D196" s="95">
        <v>203</v>
      </c>
      <c r="E196" s="95">
        <v>203</v>
      </c>
      <c r="F196" s="25"/>
      <c r="G196" s="95">
        <f t="shared" si="11"/>
        <v>0</v>
      </c>
      <c r="H196" s="196">
        <f t="shared" si="12"/>
        <v>0</v>
      </c>
      <c r="I196" s="25"/>
    </row>
    <row r="197" spans="2:9" ht="17.100000000000001" customHeight="1">
      <c r="B197" s="636" t="s">
        <v>282</v>
      </c>
      <c r="C197" s="637"/>
      <c r="D197" s="448">
        <v>882</v>
      </c>
      <c r="E197" s="448">
        <v>934</v>
      </c>
      <c r="F197" s="25"/>
      <c r="G197" s="448">
        <f t="shared" si="11"/>
        <v>52</v>
      </c>
      <c r="H197" s="449">
        <f t="shared" si="12"/>
        <v>5.8956916099773243E-2</v>
      </c>
      <c r="I197" s="25"/>
    </row>
    <row r="198" spans="2:9" ht="17.100000000000001" customHeight="1">
      <c r="B198" s="357" t="s">
        <v>265</v>
      </c>
      <c r="C198" s="359" t="s">
        <v>482</v>
      </c>
      <c r="D198" s="95">
        <v>116</v>
      </c>
      <c r="E198" s="95">
        <v>108</v>
      </c>
      <c r="F198" s="25"/>
      <c r="G198" s="95">
        <f t="shared" si="11"/>
        <v>-8</v>
      </c>
      <c r="H198" s="196">
        <f t="shared" si="12"/>
        <v>-6.8965517241379309E-2</v>
      </c>
      <c r="I198" s="25"/>
    </row>
    <row r="199" spans="2:9" ht="17.100000000000001" customHeight="1">
      <c r="B199" s="636" t="s">
        <v>283</v>
      </c>
      <c r="C199" s="637"/>
      <c r="D199" s="448">
        <v>116</v>
      </c>
      <c r="E199" s="448">
        <v>108</v>
      </c>
      <c r="F199" s="25"/>
      <c r="G199" s="448">
        <f t="shared" si="11"/>
        <v>-8</v>
      </c>
      <c r="H199" s="449">
        <f t="shared" si="12"/>
        <v>-6.8965517241379309E-2</v>
      </c>
      <c r="I199" s="25"/>
    </row>
    <row r="200" spans="2:9" ht="17.100000000000001" customHeight="1">
      <c r="B200" s="357" t="s">
        <v>266</v>
      </c>
      <c r="C200" s="359" t="s">
        <v>482</v>
      </c>
      <c r="D200" s="95">
        <v>296</v>
      </c>
      <c r="E200" s="95">
        <v>294</v>
      </c>
      <c r="F200" s="25"/>
      <c r="G200" s="95">
        <f t="shared" si="11"/>
        <v>-2</v>
      </c>
      <c r="H200" s="196">
        <f t="shared" si="12"/>
        <v>-6.7567567567567571E-3</v>
      </c>
      <c r="I200" s="25"/>
    </row>
    <row r="201" spans="2:9" ht="17.100000000000001" customHeight="1">
      <c r="B201" s="636" t="s">
        <v>284</v>
      </c>
      <c r="C201" s="637"/>
      <c r="D201" s="448">
        <v>296</v>
      </c>
      <c r="E201" s="448">
        <v>294</v>
      </c>
      <c r="F201" s="25"/>
      <c r="G201" s="448">
        <f t="shared" si="11"/>
        <v>-2</v>
      </c>
      <c r="H201" s="449">
        <f t="shared" si="12"/>
        <v>-6.7567567567567571E-3</v>
      </c>
      <c r="I201" s="25"/>
    </row>
    <row r="202" spans="2:9" ht="17.100000000000001" customHeight="1">
      <c r="B202" s="633" t="s">
        <v>267</v>
      </c>
      <c r="C202" s="359" t="s">
        <v>482</v>
      </c>
      <c r="D202" s="95">
        <v>4337</v>
      </c>
      <c r="E202" s="95">
        <v>4525</v>
      </c>
      <c r="F202" s="25"/>
      <c r="G202" s="95">
        <f t="shared" si="11"/>
        <v>188</v>
      </c>
      <c r="H202" s="196">
        <f t="shared" si="12"/>
        <v>4.3347936361540232E-2</v>
      </c>
      <c r="I202" s="25"/>
    </row>
    <row r="203" spans="2:9" ht="17.100000000000001" customHeight="1">
      <c r="B203" s="635"/>
      <c r="C203" s="359" t="s">
        <v>2</v>
      </c>
      <c r="D203" s="95">
        <v>1235</v>
      </c>
      <c r="E203" s="95">
        <v>1213</v>
      </c>
      <c r="F203" s="25"/>
      <c r="G203" s="95">
        <f t="shared" si="11"/>
        <v>-22</v>
      </c>
      <c r="H203" s="196">
        <f t="shared" si="12"/>
        <v>-1.7813765182186234E-2</v>
      </c>
      <c r="I203" s="25"/>
    </row>
    <row r="204" spans="2:9" ht="17.100000000000001" customHeight="1">
      <c r="B204" s="636" t="s">
        <v>285</v>
      </c>
      <c r="C204" s="637"/>
      <c r="D204" s="448">
        <v>5572</v>
      </c>
      <c r="E204" s="448">
        <v>5738</v>
      </c>
      <c r="F204" s="25"/>
      <c r="G204" s="448">
        <f t="shared" si="11"/>
        <v>166</v>
      </c>
      <c r="H204" s="449">
        <f t="shared" si="12"/>
        <v>2.9791816223977027E-2</v>
      </c>
      <c r="I204" s="25"/>
    </row>
    <row r="205" spans="2:9" ht="17.100000000000001" customHeight="1">
      <c r="B205" s="633" t="s">
        <v>474</v>
      </c>
      <c r="C205" s="359" t="s">
        <v>482</v>
      </c>
      <c r="D205" s="95">
        <v>7</v>
      </c>
      <c r="E205" s="95">
        <v>0</v>
      </c>
      <c r="F205" s="25"/>
      <c r="G205" s="95">
        <f t="shared" si="11"/>
        <v>-7</v>
      </c>
      <c r="H205" s="196">
        <f t="shared" si="12"/>
        <v>-1</v>
      </c>
      <c r="I205" s="25"/>
    </row>
    <row r="206" spans="2:9" ht="17.100000000000001" customHeight="1">
      <c r="B206" s="635"/>
      <c r="C206" s="359" t="s">
        <v>2</v>
      </c>
      <c r="D206" s="95">
        <v>67</v>
      </c>
      <c r="E206" s="95">
        <v>94</v>
      </c>
      <c r="F206" s="25"/>
      <c r="G206" s="95">
        <f t="shared" si="11"/>
        <v>27</v>
      </c>
      <c r="H206" s="196">
        <f t="shared" si="12"/>
        <v>0.40298507462686567</v>
      </c>
      <c r="I206" s="25"/>
    </row>
    <row r="207" spans="2:9" ht="17.100000000000001" customHeight="1">
      <c r="B207" s="636" t="s">
        <v>477</v>
      </c>
      <c r="C207" s="637"/>
      <c r="D207" s="448">
        <v>74</v>
      </c>
      <c r="E207" s="448">
        <v>94</v>
      </c>
      <c r="F207" s="25"/>
      <c r="G207" s="448">
        <f t="shared" si="11"/>
        <v>20</v>
      </c>
      <c r="H207" s="449">
        <f t="shared" si="12"/>
        <v>0.27027027027027029</v>
      </c>
      <c r="I207" s="25"/>
    </row>
    <row r="208" spans="2:9" ht="17.100000000000001" customHeight="1">
      <c r="B208" s="633" t="s">
        <v>268</v>
      </c>
      <c r="C208" s="359" t="s">
        <v>482</v>
      </c>
      <c r="D208" s="95">
        <v>7054</v>
      </c>
      <c r="E208" s="95">
        <v>7256</v>
      </c>
      <c r="F208" s="25"/>
      <c r="G208" s="95">
        <f t="shared" si="11"/>
        <v>202</v>
      </c>
      <c r="H208" s="196">
        <f t="shared" si="12"/>
        <v>2.863623476041962E-2</v>
      </c>
      <c r="I208" s="25"/>
    </row>
    <row r="209" spans="2:9" ht="17.100000000000001" customHeight="1">
      <c r="B209" s="635"/>
      <c r="C209" s="359" t="s">
        <v>2</v>
      </c>
      <c r="D209" s="95">
        <v>3620</v>
      </c>
      <c r="E209" s="95">
        <v>3678</v>
      </c>
      <c r="F209" s="25"/>
      <c r="G209" s="95">
        <f t="shared" si="11"/>
        <v>58</v>
      </c>
      <c r="H209" s="196">
        <f t="shared" si="12"/>
        <v>1.6022099447513812E-2</v>
      </c>
      <c r="I209" s="25"/>
    </row>
    <row r="210" spans="2:9" ht="17.100000000000001" customHeight="1">
      <c r="B210" s="636" t="s">
        <v>286</v>
      </c>
      <c r="C210" s="637"/>
      <c r="D210" s="448">
        <v>10674</v>
      </c>
      <c r="E210" s="448">
        <v>10934</v>
      </c>
      <c r="F210" s="25"/>
      <c r="G210" s="448">
        <f t="shared" si="11"/>
        <v>260</v>
      </c>
      <c r="H210" s="449">
        <f t="shared" si="12"/>
        <v>2.435825370058085E-2</v>
      </c>
      <c r="I210" s="25"/>
    </row>
    <row r="211" spans="2:9" ht="17.100000000000001" customHeight="1">
      <c r="B211" s="633" t="s">
        <v>269</v>
      </c>
      <c r="C211" s="359" t="s">
        <v>482</v>
      </c>
      <c r="D211" s="95">
        <v>2754</v>
      </c>
      <c r="E211" s="95">
        <v>2722</v>
      </c>
      <c r="F211" s="25"/>
      <c r="G211" s="95">
        <f t="shared" si="11"/>
        <v>-32</v>
      </c>
      <c r="H211" s="196">
        <f t="shared" si="12"/>
        <v>-1.1619462599854757E-2</v>
      </c>
      <c r="I211" s="25"/>
    </row>
    <row r="212" spans="2:9" ht="17.100000000000001" customHeight="1">
      <c r="B212" s="635"/>
      <c r="C212" s="359" t="s">
        <v>2</v>
      </c>
      <c r="D212" s="95">
        <v>5545</v>
      </c>
      <c r="E212" s="95">
        <v>5546</v>
      </c>
      <c r="F212" s="25"/>
      <c r="G212" s="95">
        <f t="shared" si="11"/>
        <v>1</v>
      </c>
      <c r="H212" s="196">
        <f t="shared" si="12"/>
        <v>1.8034265103697024E-4</v>
      </c>
      <c r="I212" s="25"/>
    </row>
    <row r="213" spans="2:9" ht="17.100000000000001" customHeight="1">
      <c r="B213" s="636" t="s">
        <v>287</v>
      </c>
      <c r="C213" s="637"/>
      <c r="D213" s="448">
        <v>8299</v>
      </c>
      <c r="E213" s="448">
        <v>8268</v>
      </c>
      <c r="F213" s="25"/>
      <c r="G213" s="448">
        <f t="shared" si="11"/>
        <v>-31</v>
      </c>
      <c r="H213" s="449">
        <f t="shared" si="12"/>
        <v>-3.7353898060007232E-3</v>
      </c>
      <c r="I213" s="25"/>
    </row>
    <row r="214" spans="2:9" ht="17.100000000000001" customHeight="1">
      <c r="B214" s="633" t="s">
        <v>270</v>
      </c>
      <c r="C214" s="359" t="s">
        <v>482</v>
      </c>
      <c r="D214" s="95">
        <v>6345</v>
      </c>
      <c r="E214" s="95">
        <v>6547</v>
      </c>
      <c r="F214" s="25"/>
      <c r="G214" s="95">
        <f t="shared" si="11"/>
        <v>202</v>
      </c>
      <c r="H214" s="196">
        <f t="shared" si="12"/>
        <v>3.1836091410559493E-2</v>
      </c>
      <c r="I214" s="25"/>
    </row>
    <row r="215" spans="2:9" ht="17.100000000000001" customHeight="1">
      <c r="B215" s="635"/>
      <c r="C215" s="359" t="s">
        <v>2</v>
      </c>
      <c r="D215" s="95">
        <v>7582</v>
      </c>
      <c r="E215" s="95">
        <v>7707</v>
      </c>
      <c r="F215" s="25"/>
      <c r="G215" s="95">
        <f t="shared" si="11"/>
        <v>125</v>
      </c>
      <c r="H215" s="196">
        <f t="shared" si="12"/>
        <v>1.6486415193880243E-2</v>
      </c>
      <c r="I215" s="25"/>
    </row>
    <row r="216" spans="2:9" ht="17.100000000000001" customHeight="1">
      <c r="B216" s="636" t="s">
        <v>288</v>
      </c>
      <c r="C216" s="637"/>
      <c r="D216" s="448">
        <v>13927</v>
      </c>
      <c r="E216" s="448">
        <v>14254</v>
      </c>
      <c r="F216" s="25"/>
      <c r="G216" s="448">
        <f t="shared" si="11"/>
        <v>327</v>
      </c>
      <c r="H216" s="449">
        <f t="shared" si="12"/>
        <v>2.3479572054283047E-2</v>
      </c>
      <c r="I216" s="25"/>
    </row>
    <row r="217" spans="2:9" ht="17.100000000000001" customHeight="1">
      <c r="B217" s="633" t="s">
        <v>475</v>
      </c>
      <c r="C217" s="359" t="s">
        <v>482</v>
      </c>
      <c r="D217" s="95">
        <v>390</v>
      </c>
      <c r="E217" s="95">
        <v>377</v>
      </c>
      <c r="F217" s="25"/>
      <c r="G217" s="95">
        <f t="shared" si="11"/>
        <v>-13</v>
      </c>
      <c r="H217" s="196">
        <f t="shared" si="12"/>
        <v>-3.3333333333333333E-2</v>
      </c>
      <c r="I217" s="25"/>
    </row>
    <row r="218" spans="2:9" ht="17.100000000000001" customHeight="1">
      <c r="B218" s="635"/>
      <c r="C218" s="359" t="s">
        <v>2</v>
      </c>
      <c r="D218" s="95">
        <v>211</v>
      </c>
      <c r="E218" s="95">
        <v>212</v>
      </c>
      <c r="F218" s="25"/>
      <c r="G218" s="95">
        <f t="shared" si="11"/>
        <v>1</v>
      </c>
      <c r="H218" s="196">
        <f t="shared" si="12"/>
        <v>4.7393364928909956E-3</v>
      </c>
      <c r="I218" s="25"/>
    </row>
    <row r="219" spans="2:9" ht="17.100000000000001" customHeight="1">
      <c r="B219" s="636" t="s">
        <v>478</v>
      </c>
      <c r="C219" s="637"/>
      <c r="D219" s="448">
        <v>601</v>
      </c>
      <c r="E219" s="448">
        <v>589</v>
      </c>
      <c r="F219" s="25"/>
      <c r="G219" s="448">
        <f t="shared" si="11"/>
        <v>-12</v>
      </c>
      <c r="H219" s="449">
        <f t="shared" si="12"/>
        <v>-1.9966722129783693E-2</v>
      </c>
      <c r="I219" s="25"/>
    </row>
    <row r="220" spans="2:9" ht="17.100000000000001" customHeight="1">
      <c r="B220" s="633" t="s">
        <v>271</v>
      </c>
      <c r="C220" s="359" t="s">
        <v>482</v>
      </c>
      <c r="D220" s="95">
        <v>1737</v>
      </c>
      <c r="E220" s="95">
        <v>1796</v>
      </c>
      <c r="F220" s="25"/>
      <c r="G220" s="95">
        <f t="shared" si="11"/>
        <v>59</v>
      </c>
      <c r="H220" s="196">
        <f t="shared" si="12"/>
        <v>3.3966609096142776E-2</v>
      </c>
      <c r="I220" s="25"/>
    </row>
    <row r="221" spans="2:9" ht="17.100000000000001" customHeight="1">
      <c r="B221" s="635"/>
      <c r="C221" s="359" t="s">
        <v>2</v>
      </c>
      <c r="D221" s="95">
        <v>1471</v>
      </c>
      <c r="E221" s="95">
        <v>1534</v>
      </c>
      <c r="F221" s="25"/>
      <c r="G221" s="95">
        <f t="shared" si="11"/>
        <v>63</v>
      </c>
      <c r="H221" s="196">
        <f t="shared" si="12"/>
        <v>4.2828008157715841E-2</v>
      </c>
      <c r="I221" s="25"/>
    </row>
    <row r="222" spans="2:9" ht="17.100000000000001" customHeight="1">
      <c r="B222" s="636" t="s">
        <v>289</v>
      </c>
      <c r="C222" s="637"/>
      <c r="D222" s="448">
        <v>3208</v>
      </c>
      <c r="E222" s="448">
        <v>3330</v>
      </c>
      <c r="F222" s="25"/>
      <c r="G222" s="448">
        <f t="shared" si="11"/>
        <v>122</v>
      </c>
      <c r="H222" s="449">
        <f t="shared" si="12"/>
        <v>3.8029925187032416E-2</v>
      </c>
      <c r="I222" s="25"/>
    </row>
    <row r="223" spans="2:9" ht="22.5" customHeight="1">
      <c r="B223" s="638" t="s">
        <v>87</v>
      </c>
      <c r="C223" s="639"/>
      <c r="D223" s="75">
        <v>94872</v>
      </c>
      <c r="E223" s="75">
        <f>E222+E219+E216+E213+E210+E207+E204+E201+E199+E197+E194+E191+E188+E185+E183+E180+E177+E174+E171</f>
        <v>96268</v>
      </c>
      <c r="F223" s="25"/>
      <c r="G223" s="75">
        <f t="shared" si="11"/>
        <v>1396</v>
      </c>
      <c r="H223" s="197">
        <f>G223/D223</f>
        <v>1.4714562779323721E-2</v>
      </c>
      <c r="I223" s="25"/>
    </row>
  </sheetData>
  <mergeCells count="147">
    <mergeCell ref="B44:D44"/>
    <mergeCell ref="B45:B49"/>
    <mergeCell ref="C46:D46"/>
    <mergeCell ref="C47:C48"/>
    <mergeCell ref="C49:D49"/>
    <mergeCell ref="B50:D50"/>
    <mergeCell ref="B99:D99"/>
    <mergeCell ref="B79:D79"/>
    <mergeCell ref="B80:B85"/>
    <mergeCell ref="C81:D81"/>
    <mergeCell ref="C82:C84"/>
    <mergeCell ref="C85:D85"/>
    <mergeCell ref="B86:D86"/>
    <mergeCell ref="B51:B57"/>
    <mergeCell ref="C52:D52"/>
    <mergeCell ref="C53:C56"/>
    <mergeCell ref="C57:D57"/>
    <mergeCell ref="B58:D58"/>
    <mergeCell ref="B59:B60"/>
    <mergeCell ref="C60:D60"/>
    <mergeCell ref="B61:D61"/>
    <mergeCell ref="B62:B67"/>
    <mergeCell ref="C63:D63"/>
    <mergeCell ref="C64:C66"/>
    <mergeCell ref="C118:D118"/>
    <mergeCell ref="C119:C120"/>
    <mergeCell ref="C121:D121"/>
    <mergeCell ref="B122:D122"/>
    <mergeCell ref="B123:B129"/>
    <mergeCell ref="B87:B92"/>
    <mergeCell ref="C88:D88"/>
    <mergeCell ref="C89:C91"/>
    <mergeCell ref="C92:D92"/>
    <mergeCell ref="B93:D93"/>
    <mergeCell ref="B94:B98"/>
    <mergeCell ref="C95:D95"/>
    <mergeCell ref="C96:C97"/>
    <mergeCell ref="C98:D98"/>
    <mergeCell ref="B185:C185"/>
    <mergeCell ref="B186:B187"/>
    <mergeCell ref="B188:C188"/>
    <mergeCell ref="B158:B159"/>
    <mergeCell ref="C159:D159"/>
    <mergeCell ref="B160:D160"/>
    <mergeCell ref="B161:D161"/>
    <mergeCell ref="B150:D150"/>
    <mergeCell ref="B151:B156"/>
    <mergeCell ref="C152:D152"/>
    <mergeCell ref="C153:C155"/>
    <mergeCell ref="C156:D156"/>
    <mergeCell ref="B157:D157"/>
    <mergeCell ref="B180:C180"/>
    <mergeCell ref="B181:B182"/>
    <mergeCell ref="B174:C174"/>
    <mergeCell ref="B175:B176"/>
    <mergeCell ref="B177:C177"/>
    <mergeCell ref="B178:B179"/>
    <mergeCell ref="B31:B36"/>
    <mergeCell ref="C32:D32"/>
    <mergeCell ref="C33:C35"/>
    <mergeCell ref="C36:D36"/>
    <mergeCell ref="B37:D37"/>
    <mergeCell ref="B38:B43"/>
    <mergeCell ref="C39:D39"/>
    <mergeCell ref="C40:C42"/>
    <mergeCell ref="C43:D43"/>
    <mergeCell ref="B138:B143"/>
    <mergeCell ref="C139:D139"/>
    <mergeCell ref="C140:C142"/>
    <mergeCell ref="C143:D143"/>
    <mergeCell ref="B144:D144"/>
    <mergeCell ref="B145:B149"/>
    <mergeCell ref="C146:D146"/>
    <mergeCell ref="C147:C148"/>
    <mergeCell ref="C149:D149"/>
    <mergeCell ref="B130:D130"/>
    <mergeCell ref="B131:B136"/>
    <mergeCell ref="C132:D132"/>
    <mergeCell ref="C133:C135"/>
    <mergeCell ref="B201:C201"/>
    <mergeCell ref="B202:B203"/>
    <mergeCell ref="B204:C204"/>
    <mergeCell ref="B205:B206"/>
    <mergeCell ref="C67:D67"/>
    <mergeCell ref="B68:D68"/>
    <mergeCell ref="B69:B72"/>
    <mergeCell ref="C70:D70"/>
    <mergeCell ref="C72:D72"/>
    <mergeCell ref="B73:D73"/>
    <mergeCell ref="B74:B78"/>
    <mergeCell ref="C75:D75"/>
    <mergeCell ref="C76:C77"/>
    <mergeCell ref="C78:D78"/>
    <mergeCell ref="B199:C199"/>
    <mergeCell ref="B197:C197"/>
    <mergeCell ref="B183:C183"/>
    <mergeCell ref="B169:B170"/>
    <mergeCell ref="B171:C171"/>
    <mergeCell ref="B172:B173"/>
    <mergeCell ref="Q7:R7"/>
    <mergeCell ref="L18:R20"/>
    <mergeCell ref="C112:C114"/>
    <mergeCell ref="C115:D115"/>
    <mergeCell ref="C124:D124"/>
    <mergeCell ref="C125:C128"/>
    <mergeCell ref="B220:B221"/>
    <mergeCell ref="B222:C222"/>
    <mergeCell ref="B223:C223"/>
    <mergeCell ref="B9:B10"/>
    <mergeCell ref="B207:C207"/>
    <mergeCell ref="B208:B209"/>
    <mergeCell ref="B210:C210"/>
    <mergeCell ref="B211:B212"/>
    <mergeCell ref="B213:C213"/>
    <mergeCell ref="B214:B215"/>
    <mergeCell ref="B216:C216"/>
    <mergeCell ref="B217:B218"/>
    <mergeCell ref="B219:C219"/>
    <mergeCell ref="B189:B190"/>
    <mergeCell ref="B191:C191"/>
    <mergeCell ref="B192:B193"/>
    <mergeCell ref="B194:C194"/>
    <mergeCell ref="B195:B196"/>
    <mergeCell ref="G167:H167"/>
    <mergeCell ref="B4:M4"/>
    <mergeCell ref="B12:B15"/>
    <mergeCell ref="G7:H7"/>
    <mergeCell ref="G21:H21"/>
    <mergeCell ref="H29:I29"/>
    <mergeCell ref="B23:B24"/>
    <mergeCell ref="L9:L10"/>
    <mergeCell ref="L12:L15"/>
    <mergeCell ref="C136:D136"/>
    <mergeCell ref="B137:D137"/>
    <mergeCell ref="C129:D129"/>
    <mergeCell ref="B100:B103"/>
    <mergeCell ref="C101:D101"/>
    <mergeCell ref="C103:D103"/>
    <mergeCell ref="B104:D104"/>
    <mergeCell ref="B105:B108"/>
    <mergeCell ref="C106:D106"/>
    <mergeCell ref="C108:D108"/>
    <mergeCell ref="B109:D109"/>
    <mergeCell ref="B110:B115"/>
    <mergeCell ref="C111:D111"/>
    <mergeCell ref="B116:D116"/>
    <mergeCell ref="B117:B1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&amp;L&amp;7DGER-DAT
Pôle des statistiques, des données numériques et du système d'information&amp;C&amp;8&amp;D&amp;R&amp;7&amp;P/&amp;N</oddFooter>
  </headerFooter>
  <ignoredErrors>
    <ignoredError sqref="D22:E22 D8:E8 N8:O8 D168:E168 E30:F30" numberStoredAsText="1"/>
    <ignoredError sqref="Q11 G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2:I411"/>
  <sheetViews>
    <sheetView showGridLines="0" zoomScaleNormal="100" workbookViewId="0"/>
  </sheetViews>
  <sheetFormatPr baseColWidth="10" defaultColWidth="11.44140625" defaultRowHeight="13.2"/>
  <cols>
    <col min="1" max="1" width="2.44140625" style="24" customWidth="1"/>
    <col min="2" max="2" width="30.44140625" style="24" customWidth="1"/>
    <col min="3" max="3" width="22.6640625" style="24" bestFit="1" customWidth="1"/>
    <col min="4" max="5" width="13" style="24" customWidth="1"/>
    <col min="6" max="6" width="7.33203125" style="24" customWidth="1"/>
    <col min="7" max="8" width="13" style="24" customWidth="1"/>
    <col min="9" max="9" width="11.44140625" style="24"/>
    <col min="10" max="10" width="16.88671875" style="24" bestFit="1" customWidth="1"/>
    <col min="11" max="11" width="9.6640625" style="24" customWidth="1"/>
    <col min="12" max="13" width="28.33203125" style="24" bestFit="1" customWidth="1"/>
    <col min="14" max="16384" width="11.44140625" style="24"/>
  </cols>
  <sheetData>
    <row r="2" spans="2:8" ht="15.75" customHeight="1">
      <c r="B2" s="168" t="s">
        <v>439</v>
      </c>
      <c r="C2" s="169"/>
      <c r="D2" s="169"/>
      <c r="E2" s="169"/>
      <c r="F2" s="169"/>
      <c r="G2" s="169"/>
      <c r="H2" s="170"/>
    </row>
    <row r="3" spans="2:8" ht="15.75" customHeight="1">
      <c r="B3" s="363" t="s">
        <v>629</v>
      </c>
    </row>
    <row r="4" spans="2:8" ht="15.75" customHeight="1">
      <c r="B4" s="24" t="s">
        <v>405</v>
      </c>
    </row>
    <row r="5" spans="2:8" ht="15.75" customHeight="1"/>
    <row r="6" spans="2:8" ht="16.5" customHeight="1">
      <c r="B6" s="11" t="s">
        <v>400</v>
      </c>
      <c r="G6" s="623" t="s">
        <v>438</v>
      </c>
      <c r="H6" s="623"/>
    </row>
    <row r="7" spans="2:8" ht="12" customHeight="1">
      <c r="D7" s="260">
        <v>2024</v>
      </c>
      <c r="E7" s="261" t="s">
        <v>571</v>
      </c>
      <c r="F7" s="104"/>
      <c r="G7" s="440" t="s">
        <v>461</v>
      </c>
      <c r="H7" s="356" t="s">
        <v>89</v>
      </c>
    </row>
    <row r="8" spans="2:8">
      <c r="B8" s="40" t="s">
        <v>100</v>
      </c>
      <c r="C8" s="40" t="s">
        <v>649</v>
      </c>
      <c r="D8" s="262">
        <v>10829</v>
      </c>
      <c r="E8" s="262">
        <v>10597</v>
      </c>
      <c r="G8" s="263">
        <f>E8-D8</f>
        <v>-232</v>
      </c>
      <c r="H8" s="264">
        <f>G8/D8</f>
        <v>-2.142395419706344E-2</v>
      </c>
    </row>
    <row r="9" spans="2:8">
      <c r="B9" s="105"/>
      <c r="C9" s="41" t="s">
        <v>650</v>
      </c>
      <c r="D9" s="265">
        <v>21236</v>
      </c>
      <c r="E9" s="265">
        <v>21250</v>
      </c>
      <c r="G9" s="266">
        <f t="shared" ref="G9:G22" si="0">E9-D9</f>
        <v>14</v>
      </c>
      <c r="H9" s="267">
        <f t="shared" ref="H9:H22" si="1">G9/D9</f>
        <v>6.5925786400452061E-4</v>
      </c>
    </row>
    <row r="10" spans="2:8">
      <c r="B10" s="42" t="s">
        <v>105</v>
      </c>
      <c r="C10" s="43"/>
      <c r="D10" s="268">
        <v>32065</v>
      </c>
      <c r="E10" s="268">
        <v>31847</v>
      </c>
      <c r="G10" s="269">
        <f t="shared" si="0"/>
        <v>-218</v>
      </c>
      <c r="H10" s="270">
        <f t="shared" si="1"/>
        <v>-6.7986901606112583E-3</v>
      </c>
    </row>
    <row r="11" spans="2:8">
      <c r="B11" s="40" t="s">
        <v>498</v>
      </c>
      <c r="C11" s="40" t="s">
        <v>9</v>
      </c>
      <c r="D11" s="262">
        <v>8815</v>
      </c>
      <c r="E11" s="262">
        <v>8620</v>
      </c>
      <c r="G11" s="263">
        <f t="shared" si="0"/>
        <v>-195</v>
      </c>
      <c r="H11" s="264">
        <f t="shared" si="1"/>
        <v>-2.2121384004537718E-2</v>
      </c>
    </row>
    <row r="12" spans="2:8" ht="10.5" customHeight="1">
      <c r="B12" s="105"/>
      <c r="C12" s="41" t="s">
        <v>8</v>
      </c>
      <c r="D12" s="265">
        <v>10624</v>
      </c>
      <c r="E12" s="265">
        <v>10453</v>
      </c>
      <c r="G12" s="266">
        <f t="shared" si="0"/>
        <v>-171</v>
      </c>
      <c r="H12" s="267">
        <f t="shared" si="1"/>
        <v>-1.6095632530120481E-2</v>
      </c>
    </row>
    <row r="13" spans="2:8">
      <c r="B13" s="105"/>
      <c r="C13" s="41" t="s">
        <v>158</v>
      </c>
      <c r="D13" s="265">
        <v>4533</v>
      </c>
      <c r="E13" s="265">
        <v>4732</v>
      </c>
      <c r="G13" s="266">
        <f t="shared" si="0"/>
        <v>199</v>
      </c>
      <c r="H13" s="267">
        <f t="shared" si="1"/>
        <v>4.3900286785793073E-2</v>
      </c>
    </row>
    <row r="14" spans="2:8">
      <c r="B14" s="42" t="s">
        <v>497</v>
      </c>
      <c r="C14" s="43"/>
      <c r="D14" s="268">
        <v>23972</v>
      </c>
      <c r="E14" s="268">
        <v>23805</v>
      </c>
      <c r="G14" s="269">
        <f t="shared" si="0"/>
        <v>-167</v>
      </c>
      <c r="H14" s="270">
        <f t="shared" si="1"/>
        <v>-6.9664608710161852E-3</v>
      </c>
    </row>
    <row r="15" spans="2:8">
      <c r="B15" s="40" t="s">
        <v>99</v>
      </c>
      <c r="C15" s="40" t="s">
        <v>12</v>
      </c>
      <c r="D15" s="262">
        <v>26328</v>
      </c>
      <c r="E15" s="262">
        <v>26775</v>
      </c>
      <c r="G15" s="263">
        <f t="shared" si="0"/>
        <v>447</v>
      </c>
      <c r="H15" s="264">
        <f t="shared" si="1"/>
        <v>1.6978122151321787E-2</v>
      </c>
    </row>
    <row r="16" spans="2:8" ht="12.75" customHeight="1">
      <c r="B16" s="105"/>
      <c r="C16" s="41" t="s">
        <v>91</v>
      </c>
      <c r="D16" s="265">
        <v>14610</v>
      </c>
      <c r="E16" s="265">
        <v>15350</v>
      </c>
      <c r="G16" s="266">
        <f t="shared" si="0"/>
        <v>740</v>
      </c>
      <c r="H16" s="267">
        <f t="shared" si="1"/>
        <v>5.0650239561943873E-2</v>
      </c>
    </row>
    <row r="17" spans="2:9">
      <c r="B17" s="105"/>
      <c r="C17" s="41" t="s">
        <v>4</v>
      </c>
      <c r="D17" s="265">
        <v>43023</v>
      </c>
      <c r="E17" s="265">
        <v>44264</v>
      </c>
      <c r="G17" s="266">
        <f t="shared" si="0"/>
        <v>1241</v>
      </c>
      <c r="H17" s="267">
        <f t="shared" si="1"/>
        <v>2.8845036375891964E-2</v>
      </c>
    </row>
    <row r="18" spans="2:9">
      <c r="B18" s="42" t="s">
        <v>106</v>
      </c>
      <c r="C18" s="43"/>
      <c r="D18" s="268">
        <v>83961</v>
      </c>
      <c r="E18" s="268">
        <v>86389</v>
      </c>
      <c r="G18" s="269">
        <f t="shared" si="0"/>
        <v>2428</v>
      </c>
      <c r="H18" s="270">
        <f t="shared" si="1"/>
        <v>2.8918188206429177E-2</v>
      </c>
    </row>
    <row r="19" spans="2:9">
      <c r="B19" s="40" t="s">
        <v>36</v>
      </c>
      <c r="C19" s="40" t="s">
        <v>90</v>
      </c>
      <c r="D19" s="262">
        <v>14893</v>
      </c>
      <c r="E19" s="271">
        <v>14862</v>
      </c>
      <c r="G19" s="263">
        <f t="shared" si="0"/>
        <v>-31</v>
      </c>
      <c r="H19" s="264">
        <f t="shared" si="1"/>
        <v>-2.0815148056133755E-3</v>
      </c>
    </row>
    <row r="20" spans="2:9">
      <c r="B20" s="105"/>
      <c r="C20" s="41" t="s">
        <v>134</v>
      </c>
      <c r="D20" s="265">
        <v>472</v>
      </c>
      <c r="E20" s="272">
        <v>483</v>
      </c>
      <c r="G20" s="266">
        <f t="shared" si="0"/>
        <v>11</v>
      </c>
      <c r="H20" s="267">
        <f t="shared" si="1"/>
        <v>2.3305084745762712E-2</v>
      </c>
    </row>
    <row r="21" spans="2:9">
      <c r="B21" s="42" t="s">
        <v>93</v>
      </c>
      <c r="C21" s="43"/>
      <c r="D21" s="268">
        <v>15365</v>
      </c>
      <c r="E21" s="268">
        <v>15345</v>
      </c>
      <c r="G21" s="269">
        <f t="shared" si="0"/>
        <v>-20</v>
      </c>
      <c r="H21" s="270">
        <f t="shared" si="1"/>
        <v>-1.3016596160104132E-3</v>
      </c>
    </row>
    <row r="22" spans="2:9">
      <c r="B22" s="273" t="s">
        <v>87</v>
      </c>
      <c r="C22" s="274"/>
      <c r="D22" s="275">
        <v>155363</v>
      </c>
      <c r="E22" s="275">
        <f>E21+E18+E14+E10</f>
        <v>157386</v>
      </c>
      <c r="G22" s="276">
        <f t="shared" si="0"/>
        <v>2023</v>
      </c>
      <c r="H22" s="277">
        <f t="shared" si="1"/>
        <v>1.3021118284276179E-2</v>
      </c>
    </row>
    <row r="23" spans="2:9" ht="13.5" customHeight="1">
      <c r="D23" s="29"/>
      <c r="E23" s="29"/>
      <c r="G23" s="29"/>
      <c r="H23" s="259"/>
    </row>
    <row r="24" spans="2:9" ht="13.5" customHeight="1">
      <c r="D24" s="29"/>
      <c r="E24" s="29"/>
      <c r="G24" s="29"/>
      <c r="H24" s="259"/>
    </row>
    <row r="25" spans="2:9" ht="13.5" customHeight="1">
      <c r="B25" s="11" t="s">
        <v>5</v>
      </c>
      <c r="D25" s="29"/>
      <c r="E25" s="29"/>
      <c r="G25" s="623" t="s">
        <v>438</v>
      </c>
      <c r="H25" s="623"/>
    </row>
    <row r="26" spans="2:9" ht="13.5" customHeight="1">
      <c r="B26" s="9"/>
      <c r="D26" s="356">
        <v>2024</v>
      </c>
      <c r="E26" s="356" t="s">
        <v>571</v>
      </c>
      <c r="F26" s="104"/>
      <c r="G26" s="440" t="s">
        <v>461</v>
      </c>
      <c r="H26" s="356" t="s">
        <v>89</v>
      </c>
      <c r="I26" s="9"/>
    </row>
    <row r="27" spans="2:9">
      <c r="B27" s="40" t="s">
        <v>100</v>
      </c>
      <c r="C27" s="40" t="s">
        <v>649</v>
      </c>
      <c r="D27" s="279">
        <v>786</v>
      </c>
      <c r="E27" s="265">
        <v>795</v>
      </c>
      <c r="G27" s="263">
        <f t="shared" ref="G27:G41" si="2">E27-D27</f>
        <v>9</v>
      </c>
      <c r="H27" s="264">
        <f t="shared" ref="H27:H41" si="3">G27/D27</f>
        <v>1.1450381679389313E-2</v>
      </c>
    </row>
    <row r="28" spans="2:9">
      <c r="B28" s="105"/>
      <c r="C28" s="41" t="s">
        <v>650</v>
      </c>
      <c r="D28" s="279">
        <v>2263</v>
      </c>
      <c r="E28" s="265">
        <v>2361</v>
      </c>
      <c r="G28" s="266">
        <f t="shared" si="2"/>
        <v>98</v>
      </c>
      <c r="H28" s="267">
        <f t="shared" si="3"/>
        <v>4.3305346884666369E-2</v>
      </c>
    </row>
    <row r="29" spans="2:9">
      <c r="B29" s="42" t="s">
        <v>105</v>
      </c>
      <c r="C29" s="43"/>
      <c r="D29" s="280">
        <v>3049</v>
      </c>
      <c r="E29" s="268">
        <v>3156</v>
      </c>
      <c r="G29" s="269">
        <f t="shared" si="2"/>
        <v>107</v>
      </c>
      <c r="H29" s="270">
        <f t="shared" si="3"/>
        <v>3.5093473269924569E-2</v>
      </c>
    </row>
    <row r="30" spans="2:9">
      <c r="B30" s="40" t="s">
        <v>498</v>
      </c>
      <c r="C30" s="40" t="s">
        <v>9</v>
      </c>
      <c r="D30" s="278">
        <v>6235</v>
      </c>
      <c r="E30" s="262">
        <v>6053</v>
      </c>
      <c r="G30" s="263">
        <f t="shared" si="2"/>
        <v>-182</v>
      </c>
      <c r="H30" s="264">
        <f t="shared" si="3"/>
        <v>-2.9190056134723336E-2</v>
      </c>
    </row>
    <row r="31" spans="2:9">
      <c r="B31" s="105"/>
      <c r="C31" s="41" t="s">
        <v>8</v>
      </c>
      <c r="D31" s="279">
        <v>7792</v>
      </c>
      <c r="E31" s="265">
        <v>7706</v>
      </c>
      <c r="G31" s="266">
        <f t="shared" si="2"/>
        <v>-86</v>
      </c>
      <c r="H31" s="267">
        <f t="shared" si="3"/>
        <v>-1.1036960985626284E-2</v>
      </c>
    </row>
    <row r="32" spans="2:9">
      <c r="B32" s="105"/>
      <c r="C32" s="41" t="s">
        <v>158</v>
      </c>
      <c r="D32" s="279">
        <v>3267</v>
      </c>
      <c r="E32" s="265">
        <v>3411</v>
      </c>
      <c r="G32" s="266">
        <f t="shared" si="2"/>
        <v>144</v>
      </c>
      <c r="H32" s="267">
        <f t="shared" si="3"/>
        <v>4.4077134986225897E-2</v>
      </c>
    </row>
    <row r="33" spans="2:8">
      <c r="B33" s="42" t="s">
        <v>497</v>
      </c>
      <c r="C33" s="43"/>
      <c r="D33" s="280">
        <v>17294</v>
      </c>
      <c r="E33" s="268">
        <v>17170</v>
      </c>
      <c r="G33" s="269">
        <f t="shared" si="2"/>
        <v>-124</v>
      </c>
      <c r="H33" s="270">
        <f t="shared" si="3"/>
        <v>-7.1701168035156705E-3</v>
      </c>
    </row>
    <row r="34" spans="2:8">
      <c r="B34" s="40" t="s">
        <v>99</v>
      </c>
      <c r="C34" s="40" t="s">
        <v>12</v>
      </c>
      <c r="D34" s="278">
        <v>10008</v>
      </c>
      <c r="E34" s="262">
        <v>10193</v>
      </c>
      <c r="G34" s="263">
        <f t="shared" si="2"/>
        <v>185</v>
      </c>
      <c r="H34" s="264">
        <f t="shared" si="3"/>
        <v>1.8485211830535572E-2</v>
      </c>
    </row>
    <row r="35" spans="2:8">
      <c r="B35" s="105"/>
      <c r="C35" s="41" t="s">
        <v>91</v>
      </c>
      <c r="D35" s="279">
        <v>2810</v>
      </c>
      <c r="E35" s="265">
        <v>2983</v>
      </c>
      <c r="G35" s="266">
        <f t="shared" si="2"/>
        <v>173</v>
      </c>
      <c r="H35" s="267">
        <f t="shared" si="3"/>
        <v>6.1565836298932385E-2</v>
      </c>
    </row>
    <row r="36" spans="2:8">
      <c r="B36" s="105"/>
      <c r="C36" s="41" t="s">
        <v>4</v>
      </c>
      <c r="D36" s="279">
        <v>16829</v>
      </c>
      <c r="E36" s="265">
        <v>17050</v>
      </c>
      <c r="G36" s="266">
        <f t="shared" si="2"/>
        <v>221</v>
      </c>
      <c r="H36" s="267">
        <f t="shared" si="3"/>
        <v>1.31320934101848E-2</v>
      </c>
    </row>
    <row r="37" spans="2:8">
      <c r="B37" s="42" t="s">
        <v>106</v>
      </c>
      <c r="C37" s="43"/>
      <c r="D37" s="280">
        <v>29647</v>
      </c>
      <c r="E37" s="268">
        <v>30226</v>
      </c>
      <c r="G37" s="269">
        <f t="shared" si="2"/>
        <v>579</v>
      </c>
      <c r="H37" s="270">
        <f t="shared" si="3"/>
        <v>1.9529800654366377E-2</v>
      </c>
    </row>
    <row r="38" spans="2:8">
      <c r="B38" s="40" t="s">
        <v>36</v>
      </c>
      <c r="C38" s="40" t="s">
        <v>90</v>
      </c>
      <c r="D38" s="278">
        <v>10029</v>
      </c>
      <c r="E38" s="262">
        <v>10083</v>
      </c>
      <c r="G38" s="263">
        <f t="shared" si="2"/>
        <v>54</v>
      </c>
      <c r="H38" s="264">
        <f t="shared" si="3"/>
        <v>5.3843852826802275E-3</v>
      </c>
    </row>
    <row r="39" spans="2:8">
      <c r="B39" s="105"/>
      <c r="C39" s="41" t="s">
        <v>134</v>
      </c>
      <c r="D39" s="279">
        <v>472</v>
      </c>
      <c r="E39" s="265">
        <v>483</v>
      </c>
      <c r="G39" s="266">
        <f t="shared" si="2"/>
        <v>11</v>
      </c>
      <c r="H39" s="267">
        <f t="shared" si="3"/>
        <v>2.3305084745762712E-2</v>
      </c>
    </row>
    <row r="40" spans="2:8">
      <c r="B40" s="42" t="s">
        <v>93</v>
      </c>
      <c r="C40" s="43"/>
      <c r="D40" s="280">
        <v>10501</v>
      </c>
      <c r="E40" s="268">
        <v>10566</v>
      </c>
      <c r="G40" s="269">
        <f t="shared" si="2"/>
        <v>65</v>
      </c>
      <c r="H40" s="270">
        <f t="shared" si="3"/>
        <v>6.1898866774592895E-3</v>
      </c>
    </row>
    <row r="41" spans="2:8">
      <c r="B41" s="273" t="s">
        <v>87</v>
      </c>
      <c r="C41" s="274"/>
      <c r="D41" s="281">
        <v>60491</v>
      </c>
      <c r="E41" s="275">
        <f>E40+E37+E33+E29</f>
        <v>61118</v>
      </c>
      <c r="G41" s="276">
        <f t="shared" si="2"/>
        <v>627</v>
      </c>
      <c r="H41" s="277">
        <f t="shared" si="3"/>
        <v>1.0365178290985436E-2</v>
      </c>
    </row>
    <row r="42" spans="2:8">
      <c r="D42" s="29"/>
      <c r="E42" s="29"/>
      <c r="G42" s="29"/>
      <c r="H42" s="259"/>
    </row>
    <row r="43" spans="2:8">
      <c r="D43" s="29"/>
      <c r="E43" s="29"/>
      <c r="G43" s="29"/>
      <c r="H43" s="259"/>
    </row>
    <row r="44" spans="2:8" ht="15" customHeight="1">
      <c r="B44" s="11" t="s">
        <v>173</v>
      </c>
      <c r="D44" s="29"/>
      <c r="E44" s="29"/>
      <c r="G44" s="623" t="s">
        <v>438</v>
      </c>
      <c r="H44" s="623"/>
    </row>
    <row r="45" spans="2:8" ht="15" customHeight="1">
      <c r="D45" s="260" t="s">
        <v>500</v>
      </c>
      <c r="E45" s="261" t="s">
        <v>571</v>
      </c>
      <c r="F45" s="104"/>
      <c r="G45" s="440" t="s">
        <v>461</v>
      </c>
      <c r="H45" s="356" t="s">
        <v>89</v>
      </c>
    </row>
    <row r="46" spans="2:8">
      <c r="B46" s="40" t="s">
        <v>100</v>
      </c>
      <c r="C46" s="40" t="s">
        <v>649</v>
      </c>
      <c r="D46" s="278">
        <v>10043</v>
      </c>
      <c r="E46" s="262">
        <v>9802</v>
      </c>
      <c r="G46" s="263">
        <f t="shared" ref="G46:G60" si="4">E46-D46</f>
        <v>-241</v>
      </c>
      <c r="H46" s="264">
        <f t="shared" ref="H46:H60" si="5">G46/D46</f>
        <v>-2.3996813701085334E-2</v>
      </c>
    </row>
    <row r="47" spans="2:8">
      <c r="B47" s="105"/>
      <c r="C47" s="41" t="s">
        <v>650</v>
      </c>
      <c r="D47" s="279">
        <v>18973</v>
      </c>
      <c r="E47" s="265">
        <v>18889</v>
      </c>
      <c r="G47" s="266">
        <f t="shared" si="4"/>
        <v>-84</v>
      </c>
      <c r="H47" s="267">
        <f t="shared" si="5"/>
        <v>-4.4273441205924212E-3</v>
      </c>
    </row>
    <row r="48" spans="2:8">
      <c r="B48" s="42" t="s">
        <v>105</v>
      </c>
      <c r="C48" s="43"/>
      <c r="D48" s="280">
        <v>29016</v>
      </c>
      <c r="E48" s="268">
        <v>28691</v>
      </c>
      <c r="G48" s="269">
        <f t="shared" si="4"/>
        <v>-325</v>
      </c>
      <c r="H48" s="270">
        <f t="shared" si="5"/>
        <v>-1.1200716845878136E-2</v>
      </c>
    </row>
    <row r="49" spans="2:8">
      <c r="B49" s="40" t="s">
        <v>498</v>
      </c>
      <c r="C49" s="40" t="s">
        <v>9</v>
      </c>
      <c r="D49" s="278">
        <v>2580</v>
      </c>
      <c r="E49" s="262">
        <v>2567</v>
      </c>
      <c r="G49" s="263">
        <f t="shared" si="4"/>
        <v>-13</v>
      </c>
      <c r="H49" s="264">
        <f t="shared" si="5"/>
        <v>-5.0387596899224806E-3</v>
      </c>
    </row>
    <row r="50" spans="2:8">
      <c r="B50" s="105"/>
      <c r="C50" s="41" t="s">
        <v>8</v>
      </c>
      <c r="D50" s="279">
        <v>2832</v>
      </c>
      <c r="E50" s="265">
        <v>2747</v>
      </c>
      <c r="G50" s="266">
        <f t="shared" si="4"/>
        <v>-85</v>
      </c>
      <c r="H50" s="267">
        <f t="shared" si="5"/>
        <v>-3.0014124293785312E-2</v>
      </c>
    </row>
    <row r="51" spans="2:8">
      <c r="B51" s="105"/>
      <c r="C51" s="41" t="s">
        <v>158</v>
      </c>
      <c r="D51" s="279">
        <v>1266</v>
      </c>
      <c r="E51" s="265">
        <v>1321</v>
      </c>
      <c r="G51" s="266">
        <f t="shared" si="4"/>
        <v>55</v>
      </c>
      <c r="H51" s="267">
        <f t="shared" si="5"/>
        <v>4.3443917851500792E-2</v>
      </c>
    </row>
    <row r="52" spans="2:8">
      <c r="B52" s="42" t="s">
        <v>497</v>
      </c>
      <c r="C52" s="43"/>
      <c r="D52" s="280">
        <v>6678</v>
      </c>
      <c r="E52" s="268">
        <v>6635</v>
      </c>
      <c r="G52" s="269">
        <f t="shared" si="4"/>
        <v>-43</v>
      </c>
      <c r="H52" s="270">
        <f t="shared" si="5"/>
        <v>-6.43905360886493E-3</v>
      </c>
    </row>
    <row r="53" spans="2:8">
      <c r="B53" s="40" t="s">
        <v>99</v>
      </c>
      <c r="C53" s="40" t="s">
        <v>12</v>
      </c>
      <c r="D53" s="278">
        <v>16320</v>
      </c>
      <c r="E53" s="262">
        <v>16582</v>
      </c>
      <c r="G53" s="263">
        <f t="shared" si="4"/>
        <v>262</v>
      </c>
      <c r="H53" s="264">
        <f t="shared" si="5"/>
        <v>1.6053921568627449E-2</v>
      </c>
    </row>
    <row r="54" spans="2:8">
      <c r="B54" s="105"/>
      <c r="C54" s="41" t="s">
        <v>91</v>
      </c>
      <c r="D54" s="279">
        <v>11800</v>
      </c>
      <c r="E54" s="265">
        <v>12367</v>
      </c>
      <c r="G54" s="266">
        <f t="shared" si="4"/>
        <v>567</v>
      </c>
      <c r="H54" s="267">
        <f t="shared" si="5"/>
        <v>4.8050847457627117E-2</v>
      </c>
    </row>
    <row r="55" spans="2:8">
      <c r="B55" s="105"/>
      <c r="C55" s="41" t="s">
        <v>4</v>
      </c>
      <c r="D55" s="279">
        <v>26194</v>
      </c>
      <c r="E55" s="265">
        <v>27214</v>
      </c>
      <c r="G55" s="266">
        <f t="shared" si="4"/>
        <v>1020</v>
      </c>
      <c r="H55" s="267">
        <f t="shared" si="5"/>
        <v>3.8940215316484693E-2</v>
      </c>
    </row>
    <row r="56" spans="2:8">
      <c r="B56" s="42" t="s">
        <v>106</v>
      </c>
      <c r="C56" s="43"/>
      <c r="D56" s="280">
        <v>54314</v>
      </c>
      <c r="E56" s="268">
        <v>56163</v>
      </c>
      <c r="G56" s="269">
        <f t="shared" si="4"/>
        <v>1849</v>
      </c>
      <c r="H56" s="270">
        <f t="shared" si="5"/>
        <v>3.404278823139522E-2</v>
      </c>
    </row>
    <row r="57" spans="2:8">
      <c r="B57" s="40" t="s">
        <v>36</v>
      </c>
      <c r="C57" s="40" t="s">
        <v>90</v>
      </c>
      <c r="D57" s="278">
        <v>4864</v>
      </c>
      <c r="E57" s="262">
        <v>4779</v>
      </c>
      <c r="G57" s="263">
        <f t="shared" si="4"/>
        <v>-85</v>
      </c>
      <c r="H57" s="264">
        <f t="shared" si="5"/>
        <v>-1.7475328947368422E-2</v>
      </c>
    </row>
    <row r="58" spans="2:8">
      <c r="B58" s="105"/>
      <c r="C58" s="41" t="s">
        <v>134</v>
      </c>
      <c r="D58" s="279"/>
      <c r="E58" s="265"/>
      <c r="G58" s="266">
        <f t="shared" si="4"/>
        <v>0</v>
      </c>
      <c r="H58" s="267" t="e">
        <f t="shared" si="5"/>
        <v>#DIV/0!</v>
      </c>
    </row>
    <row r="59" spans="2:8">
      <c r="B59" s="42" t="s">
        <v>93</v>
      </c>
      <c r="C59" s="43"/>
      <c r="D59" s="280">
        <v>4864</v>
      </c>
      <c r="E59" s="268">
        <f>E58+E57</f>
        <v>4779</v>
      </c>
      <c r="G59" s="269">
        <f t="shared" si="4"/>
        <v>-85</v>
      </c>
      <c r="H59" s="270">
        <f t="shared" si="5"/>
        <v>-1.7475328947368422E-2</v>
      </c>
    </row>
    <row r="60" spans="2:8">
      <c r="B60" s="273" t="s">
        <v>87</v>
      </c>
      <c r="C60" s="274"/>
      <c r="D60" s="281">
        <v>94872</v>
      </c>
      <c r="E60" s="275">
        <f>E59+E56+E52+E48</f>
        <v>96268</v>
      </c>
      <c r="G60" s="276">
        <f t="shared" si="4"/>
        <v>1396</v>
      </c>
      <c r="H60" s="277">
        <f t="shared" si="5"/>
        <v>1.4714562779323721E-2</v>
      </c>
    </row>
    <row r="61" spans="2:8">
      <c r="D61" s="29"/>
      <c r="E61" s="29"/>
      <c r="G61" s="29"/>
      <c r="H61" s="259"/>
    </row>
    <row r="63" spans="2:8">
      <c r="B63" s="9" t="s">
        <v>175</v>
      </c>
      <c r="G63" s="623" t="s">
        <v>438</v>
      </c>
      <c r="H63" s="623"/>
    </row>
    <row r="64" spans="2:8">
      <c r="D64" s="260">
        <v>2024</v>
      </c>
      <c r="E64" s="261" t="s">
        <v>571</v>
      </c>
      <c r="F64" s="104"/>
      <c r="G64" s="440" t="s">
        <v>461</v>
      </c>
      <c r="H64" s="356" t="s">
        <v>89</v>
      </c>
    </row>
    <row r="65" spans="2:8">
      <c r="B65" s="40" t="s">
        <v>100</v>
      </c>
      <c r="C65" s="40" t="s">
        <v>649</v>
      </c>
      <c r="D65" s="278">
        <v>4596</v>
      </c>
      <c r="E65" s="262">
        <v>4413</v>
      </c>
      <c r="G65" s="263">
        <f t="shared" ref="G65:G79" si="6">E65-D65</f>
        <v>-183</v>
      </c>
      <c r="H65" s="264">
        <f t="shared" ref="H65:H79" si="7">G65/D65</f>
        <v>-3.981723237597911E-2</v>
      </c>
    </row>
    <row r="66" spans="2:8">
      <c r="B66" s="105"/>
      <c r="C66" s="41" t="s">
        <v>650</v>
      </c>
      <c r="D66" s="279">
        <v>6279</v>
      </c>
      <c r="E66" s="265">
        <v>6328</v>
      </c>
      <c r="G66" s="266">
        <f t="shared" si="6"/>
        <v>49</v>
      </c>
      <c r="H66" s="267">
        <f t="shared" si="7"/>
        <v>7.803790412486065E-3</v>
      </c>
    </row>
    <row r="67" spans="2:8">
      <c r="B67" s="42" t="s">
        <v>105</v>
      </c>
      <c r="C67" s="43"/>
      <c r="D67" s="280">
        <v>10875</v>
      </c>
      <c r="E67" s="268">
        <v>10741</v>
      </c>
      <c r="G67" s="269">
        <f t="shared" si="6"/>
        <v>-134</v>
      </c>
      <c r="H67" s="270">
        <f t="shared" si="7"/>
        <v>-1.232183908045977E-2</v>
      </c>
    </row>
    <row r="68" spans="2:8">
      <c r="B68" s="40" t="s">
        <v>498</v>
      </c>
      <c r="C68" s="40" t="s">
        <v>9</v>
      </c>
      <c r="D68" s="278">
        <v>2340</v>
      </c>
      <c r="E68" s="262">
        <v>2294</v>
      </c>
      <c r="G68" s="263">
        <f t="shared" si="6"/>
        <v>-46</v>
      </c>
      <c r="H68" s="264">
        <f t="shared" si="7"/>
        <v>-1.9658119658119658E-2</v>
      </c>
    </row>
    <row r="69" spans="2:8">
      <c r="B69" s="105"/>
      <c r="C69" s="41" t="s">
        <v>8</v>
      </c>
      <c r="D69" s="279">
        <v>2538</v>
      </c>
      <c r="E69" s="265">
        <v>2468</v>
      </c>
      <c r="G69" s="266">
        <f t="shared" si="6"/>
        <v>-70</v>
      </c>
      <c r="H69" s="267">
        <f t="shared" si="7"/>
        <v>-2.7580772261623327E-2</v>
      </c>
    </row>
    <row r="70" spans="2:8">
      <c r="B70" s="105"/>
      <c r="C70" s="41" t="s">
        <v>158</v>
      </c>
      <c r="D70" s="279">
        <v>1266</v>
      </c>
      <c r="E70" s="265">
        <v>1321</v>
      </c>
      <c r="G70" s="266">
        <f t="shared" si="6"/>
        <v>55</v>
      </c>
      <c r="H70" s="267">
        <f t="shared" si="7"/>
        <v>4.3443917851500792E-2</v>
      </c>
    </row>
    <row r="71" spans="2:8">
      <c r="B71" s="42" t="s">
        <v>497</v>
      </c>
      <c r="C71" s="43"/>
      <c r="D71" s="280">
        <v>6144</v>
      </c>
      <c r="E71" s="268">
        <v>6083</v>
      </c>
      <c r="G71" s="269">
        <f t="shared" si="6"/>
        <v>-61</v>
      </c>
      <c r="H71" s="270">
        <f t="shared" si="7"/>
        <v>-9.9283854166666661E-3</v>
      </c>
    </row>
    <row r="72" spans="2:8">
      <c r="B72" s="40" t="s">
        <v>99</v>
      </c>
      <c r="C72" s="40" t="s">
        <v>12</v>
      </c>
      <c r="D72" s="278">
        <v>7266</v>
      </c>
      <c r="E72" s="262">
        <v>7334</v>
      </c>
      <c r="G72" s="263">
        <f t="shared" si="6"/>
        <v>68</v>
      </c>
      <c r="H72" s="264">
        <f t="shared" si="7"/>
        <v>9.3586567575006888E-3</v>
      </c>
    </row>
    <row r="73" spans="2:8">
      <c r="B73" s="105"/>
      <c r="C73" s="41" t="s">
        <v>91</v>
      </c>
      <c r="D73" s="279">
        <v>4528</v>
      </c>
      <c r="E73" s="265">
        <v>4724</v>
      </c>
      <c r="G73" s="266">
        <f t="shared" si="6"/>
        <v>196</v>
      </c>
      <c r="H73" s="267">
        <f t="shared" si="7"/>
        <v>4.3286219081272087E-2</v>
      </c>
    </row>
    <row r="74" spans="2:8">
      <c r="B74" s="105"/>
      <c r="C74" s="41" t="s">
        <v>4</v>
      </c>
      <c r="D74" s="279">
        <v>12784</v>
      </c>
      <c r="E74" s="282">
        <v>13085</v>
      </c>
      <c r="G74" s="266">
        <f t="shared" si="6"/>
        <v>301</v>
      </c>
      <c r="H74" s="267">
        <f t="shared" si="7"/>
        <v>2.35450563204005E-2</v>
      </c>
    </row>
    <row r="75" spans="2:8">
      <c r="B75" s="42" t="s">
        <v>106</v>
      </c>
      <c r="C75" s="43"/>
      <c r="D75" s="280">
        <v>24578</v>
      </c>
      <c r="E75" s="268">
        <f>E74+E73+E72</f>
        <v>25143</v>
      </c>
      <c r="G75" s="269">
        <f t="shared" si="6"/>
        <v>565</v>
      </c>
      <c r="H75" s="270">
        <f t="shared" si="7"/>
        <v>2.2988038082838311E-2</v>
      </c>
    </row>
    <row r="76" spans="2:8">
      <c r="B76" s="40" t="s">
        <v>36</v>
      </c>
      <c r="C76" s="40" t="s">
        <v>90</v>
      </c>
      <c r="D76" s="278">
        <v>3436</v>
      </c>
      <c r="E76" s="262">
        <v>3406</v>
      </c>
      <c r="G76" s="263">
        <f t="shared" si="6"/>
        <v>-30</v>
      </c>
      <c r="H76" s="264">
        <f t="shared" si="7"/>
        <v>-8.7310826542491265E-3</v>
      </c>
    </row>
    <row r="77" spans="2:8">
      <c r="B77" s="105"/>
      <c r="C77" s="41" t="s">
        <v>134</v>
      </c>
      <c r="D77" s="279"/>
      <c r="E77" s="265"/>
      <c r="G77" s="266"/>
      <c r="H77" s="267"/>
    </row>
    <row r="78" spans="2:8">
      <c r="B78" s="42" t="s">
        <v>93</v>
      </c>
      <c r="C78" s="43"/>
      <c r="D78" s="280">
        <v>3436</v>
      </c>
      <c r="E78" s="268">
        <f>E77+E76</f>
        <v>3406</v>
      </c>
      <c r="G78" s="269">
        <f t="shared" si="6"/>
        <v>-30</v>
      </c>
      <c r="H78" s="270">
        <f t="shared" si="7"/>
        <v>-8.7310826542491265E-3</v>
      </c>
    </row>
    <row r="79" spans="2:8">
      <c r="B79" s="273" t="s">
        <v>87</v>
      </c>
      <c r="C79" s="274"/>
      <c r="D79" s="281">
        <v>45033</v>
      </c>
      <c r="E79" s="275">
        <f>E78+E75+E71+E67</f>
        <v>45373</v>
      </c>
      <c r="G79" s="276">
        <f t="shared" si="6"/>
        <v>340</v>
      </c>
      <c r="H79" s="277">
        <f t="shared" si="7"/>
        <v>7.5500188750471878E-3</v>
      </c>
    </row>
    <row r="80" spans="2:8">
      <c r="D80" s="29"/>
      <c r="E80" s="29"/>
      <c r="G80" s="29"/>
      <c r="H80" s="259"/>
    </row>
    <row r="82" spans="2:8">
      <c r="B82" s="9" t="s">
        <v>174</v>
      </c>
      <c r="G82" s="623" t="s">
        <v>438</v>
      </c>
      <c r="H82" s="623"/>
    </row>
    <row r="83" spans="2:8">
      <c r="D83" s="260">
        <v>2024</v>
      </c>
      <c r="E83" s="261" t="s">
        <v>571</v>
      </c>
      <c r="F83" s="104"/>
      <c r="G83" s="440" t="s">
        <v>461</v>
      </c>
      <c r="H83" s="356" t="s">
        <v>89</v>
      </c>
    </row>
    <row r="84" spans="2:8">
      <c r="B84" s="40" t="s">
        <v>100</v>
      </c>
      <c r="C84" s="40" t="s">
        <v>649</v>
      </c>
      <c r="D84" s="278">
        <v>4887</v>
      </c>
      <c r="E84" s="262">
        <v>4785</v>
      </c>
      <c r="G84" s="263">
        <f t="shared" ref="G84:G98" si="8">E84-D84</f>
        <v>-102</v>
      </c>
      <c r="H84" s="264">
        <f t="shared" ref="H84:H98" si="9">G84/D84</f>
        <v>-2.0871700429711478E-2</v>
      </c>
    </row>
    <row r="85" spans="2:8">
      <c r="B85" s="105"/>
      <c r="C85" s="41" t="s">
        <v>650</v>
      </c>
      <c r="D85" s="279">
        <v>11679</v>
      </c>
      <c r="E85" s="265">
        <v>11622</v>
      </c>
      <c r="G85" s="266">
        <f t="shared" si="8"/>
        <v>-57</v>
      </c>
      <c r="H85" s="267">
        <f t="shared" si="9"/>
        <v>-4.8805548420241462E-3</v>
      </c>
    </row>
    <row r="86" spans="2:8">
      <c r="B86" s="42" t="s">
        <v>105</v>
      </c>
      <c r="C86" s="43"/>
      <c r="D86" s="280">
        <v>16566</v>
      </c>
      <c r="E86" s="268">
        <v>16407</v>
      </c>
      <c r="G86" s="269">
        <f t="shared" si="8"/>
        <v>-159</v>
      </c>
      <c r="H86" s="270">
        <f t="shared" si="9"/>
        <v>-9.5979717493661718E-3</v>
      </c>
    </row>
    <row r="87" spans="2:8">
      <c r="B87" s="40" t="s">
        <v>498</v>
      </c>
      <c r="C87" s="40" t="s">
        <v>9</v>
      </c>
      <c r="D87" s="278">
        <v>230</v>
      </c>
      <c r="E87" s="262">
        <v>262</v>
      </c>
      <c r="G87" s="263">
        <f t="shared" si="8"/>
        <v>32</v>
      </c>
      <c r="H87" s="264">
        <f t="shared" si="9"/>
        <v>0.1391304347826087</v>
      </c>
    </row>
    <row r="88" spans="2:8">
      <c r="B88" s="105"/>
      <c r="C88" s="41" t="s">
        <v>8</v>
      </c>
      <c r="D88" s="279">
        <v>271</v>
      </c>
      <c r="E88" s="265">
        <v>260</v>
      </c>
      <c r="G88" s="266">
        <f t="shared" si="8"/>
        <v>-11</v>
      </c>
      <c r="H88" s="267">
        <f t="shared" si="9"/>
        <v>-4.0590405904059039E-2</v>
      </c>
    </row>
    <row r="89" spans="2:8">
      <c r="B89" s="105"/>
      <c r="C89" s="41" t="s">
        <v>158</v>
      </c>
      <c r="D89" s="279"/>
      <c r="E89" s="265"/>
      <c r="G89" s="266">
        <f t="shared" si="8"/>
        <v>0</v>
      </c>
      <c r="H89" s="267" t="e">
        <f t="shared" si="9"/>
        <v>#DIV/0!</v>
      </c>
    </row>
    <row r="90" spans="2:8">
      <c r="B90" s="42" t="s">
        <v>497</v>
      </c>
      <c r="C90" s="43"/>
      <c r="D90" s="280">
        <v>501</v>
      </c>
      <c r="E90" s="268">
        <f>E89+E88+E87</f>
        <v>522</v>
      </c>
      <c r="G90" s="269">
        <f t="shared" si="8"/>
        <v>21</v>
      </c>
      <c r="H90" s="270">
        <f t="shared" si="9"/>
        <v>4.1916167664670656E-2</v>
      </c>
    </row>
    <row r="91" spans="2:8">
      <c r="B91" s="40" t="s">
        <v>99</v>
      </c>
      <c r="C91" s="40" t="s">
        <v>12</v>
      </c>
      <c r="D91" s="278">
        <v>8150</v>
      </c>
      <c r="E91" s="262">
        <v>8335</v>
      </c>
      <c r="G91" s="263">
        <f t="shared" si="8"/>
        <v>185</v>
      </c>
      <c r="H91" s="264">
        <f t="shared" si="9"/>
        <v>2.2699386503067485E-2</v>
      </c>
    </row>
    <row r="92" spans="2:8">
      <c r="B92" s="105"/>
      <c r="C92" s="41" t="s">
        <v>91</v>
      </c>
      <c r="D92" s="279">
        <v>6025</v>
      </c>
      <c r="E92" s="265">
        <v>6359</v>
      </c>
      <c r="G92" s="266">
        <f t="shared" si="8"/>
        <v>334</v>
      </c>
      <c r="H92" s="267">
        <f t="shared" si="9"/>
        <v>5.5435684647302905E-2</v>
      </c>
    </row>
    <row r="93" spans="2:8">
      <c r="B93" s="105"/>
      <c r="C93" s="41" t="s">
        <v>4</v>
      </c>
      <c r="D93" s="279">
        <v>11853</v>
      </c>
      <c r="E93" s="265">
        <v>12503</v>
      </c>
      <c r="G93" s="266">
        <f t="shared" si="8"/>
        <v>650</v>
      </c>
      <c r="H93" s="267">
        <f t="shared" si="9"/>
        <v>5.4838437526364636E-2</v>
      </c>
    </row>
    <row r="94" spans="2:8">
      <c r="B94" s="42" t="s">
        <v>106</v>
      </c>
      <c r="C94" s="43"/>
      <c r="D94" s="280">
        <v>26028</v>
      </c>
      <c r="E94" s="268">
        <f>E93+E92+E91</f>
        <v>27197</v>
      </c>
      <c r="G94" s="269">
        <f t="shared" si="8"/>
        <v>1169</v>
      </c>
      <c r="H94" s="270">
        <f t="shared" si="9"/>
        <v>4.4913170431842633E-2</v>
      </c>
    </row>
    <row r="95" spans="2:8">
      <c r="B95" s="40" t="s">
        <v>36</v>
      </c>
      <c r="C95" s="40" t="s">
        <v>90</v>
      </c>
      <c r="D95" s="278">
        <v>931</v>
      </c>
      <c r="E95" s="262">
        <v>895</v>
      </c>
      <c r="G95" s="263">
        <f t="shared" si="8"/>
        <v>-36</v>
      </c>
      <c r="H95" s="264">
        <f t="shared" si="9"/>
        <v>-3.8668098818474758E-2</v>
      </c>
    </row>
    <row r="96" spans="2:8">
      <c r="B96" s="105"/>
      <c r="C96" s="41" t="s">
        <v>134</v>
      </c>
      <c r="D96" s="279"/>
      <c r="E96" s="265"/>
      <c r="G96" s="266"/>
      <c r="H96" s="267"/>
    </row>
    <row r="97" spans="2:8">
      <c r="B97" s="42" t="s">
        <v>93</v>
      </c>
      <c r="C97" s="43"/>
      <c r="D97" s="280">
        <v>931</v>
      </c>
      <c r="E97" s="268">
        <f>E96+E95</f>
        <v>895</v>
      </c>
      <c r="G97" s="269">
        <f t="shared" si="8"/>
        <v>-36</v>
      </c>
      <c r="H97" s="270">
        <f t="shared" si="9"/>
        <v>-3.8668098818474758E-2</v>
      </c>
    </row>
    <row r="98" spans="2:8">
      <c r="B98" s="273" t="s">
        <v>87</v>
      </c>
      <c r="C98" s="274"/>
      <c r="D98" s="281">
        <v>44026</v>
      </c>
      <c r="E98" s="275">
        <f>E97+E94+E90+E86</f>
        <v>45021</v>
      </c>
      <c r="G98" s="276">
        <f t="shared" si="8"/>
        <v>995</v>
      </c>
      <c r="H98" s="277">
        <f t="shared" si="9"/>
        <v>2.260028165175124E-2</v>
      </c>
    </row>
    <row r="99" spans="2:8">
      <c r="D99" s="29"/>
      <c r="E99" s="29"/>
      <c r="G99" s="29"/>
      <c r="H99" s="259"/>
    </row>
    <row r="100" spans="2:8" ht="12" customHeight="1"/>
    <row r="101" spans="2:8">
      <c r="B101" s="9" t="s">
        <v>176</v>
      </c>
      <c r="G101" s="623" t="s">
        <v>438</v>
      </c>
      <c r="H101" s="623"/>
    </row>
    <row r="102" spans="2:8">
      <c r="D102" s="260">
        <v>2024</v>
      </c>
      <c r="E102" s="261" t="s">
        <v>571</v>
      </c>
      <c r="F102" s="104"/>
      <c r="G102" s="440" t="s">
        <v>461</v>
      </c>
      <c r="H102" s="356" t="s">
        <v>89</v>
      </c>
    </row>
    <row r="103" spans="2:8">
      <c r="B103" s="40" t="s">
        <v>100</v>
      </c>
      <c r="C103" s="40" t="s">
        <v>649</v>
      </c>
      <c r="D103" s="278">
        <v>560</v>
      </c>
      <c r="E103" s="262">
        <v>604</v>
      </c>
      <c r="G103" s="263">
        <f t="shared" ref="G103:G117" si="10">E103-D103</f>
        <v>44</v>
      </c>
      <c r="H103" s="264">
        <f t="shared" ref="H103:H117" si="11">G103/D103</f>
        <v>7.857142857142857E-2</v>
      </c>
    </row>
    <row r="104" spans="2:8">
      <c r="B104" s="105"/>
      <c r="C104" s="41" t="s">
        <v>650</v>
      </c>
      <c r="D104" s="279">
        <v>1004</v>
      </c>
      <c r="E104" s="265">
        <v>932</v>
      </c>
      <c r="G104" s="266">
        <f t="shared" si="10"/>
        <v>-72</v>
      </c>
      <c r="H104" s="267">
        <f t="shared" si="11"/>
        <v>-7.1713147410358571E-2</v>
      </c>
    </row>
    <row r="105" spans="2:8">
      <c r="B105" s="42" t="s">
        <v>105</v>
      </c>
      <c r="C105" s="43"/>
      <c r="D105" s="280">
        <v>1564</v>
      </c>
      <c r="E105" s="268">
        <v>1536</v>
      </c>
      <c r="G105" s="269">
        <f t="shared" si="10"/>
        <v>-28</v>
      </c>
      <c r="H105" s="270">
        <f t="shared" si="11"/>
        <v>-1.7902813299232736E-2</v>
      </c>
    </row>
    <row r="106" spans="2:8">
      <c r="B106" s="40" t="s">
        <v>498</v>
      </c>
      <c r="C106" s="40" t="s">
        <v>9</v>
      </c>
      <c r="D106" s="278">
        <v>10</v>
      </c>
      <c r="E106" s="262">
        <v>11</v>
      </c>
      <c r="G106" s="263">
        <f t="shared" si="10"/>
        <v>1</v>
      </c>
      <c r="H106" s="264">
        <f t="shared" si="11"/>
        <v>0.1</v>
      </c>
    </row>
    <row r="107" spans="2:8">
      <c r="B107" s="105"/>
      <c r="C107" s="41" t="s">
        <v>8</v>
      </c>
      <c r="D107" s="279">
        <v>23</v>
      </c>
      <c r="E107" s="265">
        <v>19</v>
      </c>
      <c r="G107" s="266">
        <f t="shared" si="10"/>
        <v>-4</v>
      </c>
      <c r="H107" s="267">
        <f t="shared" si="11"/>
        <v>-0.17391304347826086</v>
      </c>
    </row>
    <row r="108" spans="2:8">
      <c r="B108" s="105"/>
      <c r="C108" s="41" t="s">
        <v>158</v>
      </c>
      <c r="D108" s="279"/>
      <c r="E108" s="265"/>
      <c r="G108" s="266">
        <f t="shared" si="10"/>
        <v>0</v>
      </c>
      <c r="H108" s="267" t="e">
        <f t="shared" si="11"/>
        <v>#DIV/0!</v>
      </c>
    </row>
    <row r="109" spans="2:8">
      <c r="B109" s="42" t="s">
        <v>497</v>
      </c>
      <c r="C109" s="43"/>
      <c r="D109" s="280">
        <v>33</v>
      </c>
      <c r="E109" s="268">
        <f>E108+E107+E106</f>
        <v>30</v>
      </c>
      <c r="G109" s="269">
        <f t="shared" si="10"/>
        <v>-3</v>
      </c>
      <c r="H109" s="270">
        <f t="shared" si="11"/>
        <v>-9.0909090909090912E-2</v>
      </c>
    </row>
    <row r="110" spans="2:8">
      <c r="B110" s="40" t="s">
        <v>99</v>
      </c>
      <c r="C110" s="40" t="s">
        <v>12</v>
      </c>
      <c r="D110" s="278">
        <v>890</v>
      </c>
      <c r="E110" s="262">
        <v>885</v>
      </c>
      <c r="G110" s="263">
        <f t="shared" si="10"/>
        <v>-5</v>
      </c>
      <c r="H110" s="264">
        <f t="shared" si="11"/>
        <v>-5.6179775280898875E-3</v>
      </c>
    </row>
    <row r="111" spans="2:8">
      <c r="B111" s="105"/>
      <c r="C111" s="41" t="s">
        <v>91</v>
      </c>
      <c r="D111" s="279">
        <v>1247</v>
      </c>
      <c r="E111" s="265">
        <v>1284</v>
      </c>
      <c r="G111" s="266">
        <f t="shared" si="10"/>
        <v>37</v>
      </c>
      <c r="H111" s="267">
        <f t="shared" si="11"/>
        <v>2.9671210906174819E-2</v>
      </c>
    </row>
    <row r="112" spans="2:8">
      <c r="B112" s="105"/>
      <c r="C112" s="41" t="s">
        <v>4</v>
      </c>
      <c r="D112" s="279">
        <v>1530</v>
      </c>
      <c r="E112" s="265">
        <v>1579</v>
      </c>
      <c r="G112" s="266">
        <f t="shared" si="10"/>
        <v>49</v>
      </c>
      <c r="H112" s="267">
        <f t="shared" si="11"/>
        <v>3.202614379084967E-2</v>
      </c>
    </row>
    <row r="113" spans="1:9">
      <c r="B113" s="42" t="s">
        <v>106</v>
      </c>
      <c r="C113" s="43"/>
      <c r="D113" s="280">
        <v>3667</v>
      </c>
      <c r="E113" s="268">
        <f>E112+E111+E110</f>
        <v>3748</v>
      </c>
      <c r="G113" s="269">
        <f t="shared" si="10"/>
        <v>81</v>
      </c>
      <c r="H113" s="270">
        <f t="shared" si="11"/>
        <v>2.2088901008999181E-2</v>
      </c>
    </row>
    <row r="114" spans="1:9">
      <c r="B114" s="40" t="s">
        <v>36</v>
      </c>
      <c r="C114" s="40" t="s">
        <v>90</v>
      </c>
      <c r="D114" s="278">
        <v>442</v>
      </c>
      <c r="E114" s="262">
        <v>403</v>
      </c>
      <c r="G114" s="263">
        <f t="shared" si="10"/>
        <v>-39</v>
      </c>
      <c r="H114" s="264">
        <f t="shared" si="11"/>
        <v>-8.8235294117647065E-2</v>
      </c>
    </row>
    <row r="115" spans="1:9">
      <c r="B115" s="105"/>
      <c r="C115" s="41" t="s">
        <v>36</v>
      </c>
      <c r="D115" s="279"/>
      <c r="E115" s="265"/>
      <c r="G115" s="266"/>
      <c r="H115" s="267"/>
    </row>
    <row r="116" spans="1:9">
      <c r="B116" s="42" t="s">
        <v>93</v>
      </c>
      <c r="C116" s="43"/>
      <c r="D116" s="280">
        <v>442</v>
      </c>
      <c r="E116" s="268">
        <f>E115+E114</f>
        <v>403</v>
      </c>
      <c r="G116" s="269">
        <f t="shared" si="10"/>
        <v>-39</v>
      </c>
      <c r="H116" s="270">
        <f t="shared" si="11"/>
        <v>-8.8235294117647065E-2</v>
      </c>
    </row>
    <row r="117" spans="1:9">
      <c r="B117" s="273" t="s">
        <v>87</v>
      </c>
      <c r="C117" s="274"/>
      <c r="D117" s="281">
        <v>5706</v>
      </c>
      <c r="E117" s="275">
        <f>E116+E113+E109+E105</f>
        <v>5717</v>
      </c>
      <c r="G117" s="276">
        <f t="shared" si="10"/>
        <v>11</v>
      </c>
      <c r="H117" s="277">
        <f t="shared" si="11"/>
        <v>1.927795303189625E-3</v>
      </c>
    </row>
    <row r="118" spans="1:9">
      <c r="D118" s="29"/>
      <c r="E118" s="29"/>
      <c r="G118" s="29"/>
      <c r="H118" s="259"/>
    </row>
    <row r="122" spans="1:9">
      <c r="A122" s="1"/>
      <c r="B122" s="9" t="s">
        <v>487</v>
      </c>
      <c r="C122" s="1"/>
      <c r="D122" s="1"/>
      <c r="E122" s="1"/>
      <c r="F122" s="1"/>
      <c r="G122" s="1"/>
      <c r="H122" s="1"/>
      <c r="I122" s="1"/>
    </row>
    <row r="123" spans="1:9">
      <c r="A123" s="1"/>
      <c r="B123" s="1"/>
      <c r="C123" s="1"/>
      <c r="D123" s="1"/>
      <c r="E123" s="1"/>
      <c r="F123" s="1"/>
      <c r="G123" s="1"/>
      <c r="H123" s="1"/>
      <c r="I123" s="1"/>
    </row>
    <row r="124" spans="1:9">
      <c r="A124" s="1"/>
      <c r="B124" s="457" t="s">
        <v>253</v>
      </c>
      <c r="C124" s="457" t="s">
        <v>486</v>
      </c>
      <c r="D124" s="457" t="s">
        <v>242</v>
      </c>
      <c r="E124" s="458">
        <v>2024</v>
      </c>
      <c r="F124" s="458">
        <v>2025</v>
      </c>
      <c r="G124" s="1"/>
      <c r="H124" s="452" t="s">
        <v>401</v>
      </c>
      <c r="I124" s="453" t="s">
        <v>89</v>
      </c>
    </row>
    <row r="125" spans="1:9">
      <c r="A125" s="1"/>
      <c r="B125" s="647" t="s">
        <v>254</v>
      </c>
      <c r="C125" s="643" t="s">
        <v>100</v>
      </c>
      <c r="D125" s="459" t="s">
        <v>124</v>
      </c>
      <c r="E125" s="454">
        <v>1714</v>
      </c>
      <c r="F125" s="454">
        <v>1739</v>
      </c>
      <c r="G125" s="1"/>
      <c r="H125" s="454">
        <f t="shared" ref="H125:H188" si="12">F125-E125</f>
        <v>25</v>
      </c>
      <c r="I125" s="453">
        <f t="shared" ref="I125:I188" si="13">H125/E125</f>
        <v>1.4585764294049008E-2</v>
      </c>
    </row>
    <row r="126" spans="1:9">
      <c r="A126" s="1"/>
      <c r="B126" s="647"/>
      <c r="C126" s="643"/>
      <c r="D126" s="459" t="s">
        <v>125</v>
      </c>
      <c r="E126" s="454">
        <v>3242</v>
      </c>
      <c r="F126" s="454">
        <v>3201</v>
      </c>
      <c r="G126" s="1"/>
      <c r="H126" s="454">
        <f t="shared" si="12"/>
        <v>-41</v>
      </c>
      <c r="I126" s="453">
        <f t="shared" si="13"/>
        <v>-1.2646514497223937E-2</v>
      </c>
    </row>
    <row r="127" spans="1:9">
      <c r="A127" s="1"/>
      <c r="B127" s="647"/>
      <c r="C127" s="644" t="s">
        <v>105</v>
      </c>
      <c r="D127" s="644"/>
      <c r="E127" s="455">
        <v>4956</v>
      </c>
      <c r="F127" s="455">
        <v>4940</v>
      </c>
      <c r="G127" s="1"/>
      <c r="H127" s="455">
        <f t="shared" si="12"/>
        <v>-16</v>
      </c>
      <c r="I127" s="456">
        <f t="shared" si="13"/>
        <v>-3.2284100080710249E-3</v>
      </c>
    </row>
    <row r="128" spans="1:9" ht="30.6">
      <c r="A128" s="1"/>
      <c r="B128" s="647"/>
      <c r="C128" s="643" t="s">
        <v>498</v>
      </c>
      <c r="D128" s="459" t="s">
        <v>9</v>
      </c>
      <c r="E128" s="454">
        <v>1406</v>
      </c>
      <c r="F128" s="454">
        <v>1350</v>
      </c>
      <c r="G128" s="1"/>
      <c r="H128" s="454">
        <f t="shared" si="12"/>
        <v>-56</v>
      </c>
      <c r="I128" s="453">
        <f t="shared" si="13"/>
        <v>-3.9829302987197723E-2</v>
      </c>
    </row>
    <row r="129" spans="1:9">
      <c r="A129" s="1"/>
      <c r="B129" s="647"/>
      <c r="C129" s="643"/>
      <c r="D129" s="459" t="s">
        <v>8</v>
      </c>
      <c r="E129" s="454">
        <v>1637</v>
      </c>
      <c r="F129" s="454">
        <v>1587</v>
      </c>
      <c r="G129" s="1"/>
      <c r="H129" s="450">
        <f t="shared" si="12"/>
        <v>-50</v>
      </c>
      <c r="I129" s="451">
        <f t="shared" si="13"/>
        <v>-3.0543677458766034E-2</v>
      </c>
    </row>
    <row r="130" spans="1:9">
      <c r="A130" s="1"/>
      <c r="B130" s="647"/>
      <c r="C130" s="643"/>
      <c r="D130" s="459" t="s">
        <v>158</v>
      </c>
      <c r="E130" s="454">
        <v>851</v>
      </c>
      <c r="F130" s="454">
        <v>915</v>
      </c>
      <c r="G130" s="1"/>
      <c r="H130" s="127">
        <f t="shared" si="12"/>
        <v>64</v>
      </c>
      <c r="I130" s="283">
        <f t="shared" si="13"/>
        <v>7.5205640423031725E-2</v>
      </c>
    </row>
    <row r="131" spans="1:9">
      <c r="A131" s="1"/>
      <c r="B131" s="647"/>
      <c r="C131" s="644" t="s">
        <v>497</v>
      </c>
      <c r="D131" s="644"/>
      <c r="E131" s="455">
        <v>3894</v>
      </c>
      <c r="F131" s="455">
        <v>3852</v>
      </c>
      <c r="G131" s="1"/>
      <c r="H131" s="128">
        <f t="shared" si="12"/>
        <v>-42</v>
      </c>
      <c r="I131" s="284">
        <f t="shared" si="13"/>
        <v>-1.078582434514638E-2</v>
      </c>
    </row>
    <row r="132" spans="1:9">
      <c r="A132" s="1"/>
      <c r="B132" s="647"/>
      <c r="C132" s="643" t="s">
        <v>99</v>
      </c>
      <c r="D132" s="459" t="s">
        <v>12</v>
      </c>
      <c r="E132" s="454">
        <v>4077</v>
      </c>
      <c r="F132" s="454">
        <v>4169</v>
      </c>
      <c r="G132" s="1"/>
      <c r="H132" s="127">
        <f t="shared" si="12"/>
        <v>92</v>
      </c>
      <c r="I132" s="283">
        <f t="shared" si="13"/>
        <v>2.2565611969585481E-2</v>
      </c>
    </row>
    <row r="133" spans="1:9">
      <c r="A133" s="1"/>
      <c r="B133" s="647"/>
      <c r="C133" s="643"/>
      <c r="D133" s="459" t="s">
        <v>484</v>
      </c>
      <c r="E133" s="454">
        <v>1834</v>
      </c>
      <c r="F133" s="454">
        <v>1924</v>
      </c>
      <c r="G133" s="1"/>
      <c r="H133" s="127">
        <f t="shared" si="12"/>
        <v>90</v>
      </c>
      <c r="I133" s="283">
        <f t="shared" si="13"/>
        <v>4.9073064340239912E-2</v>
      </c>
    </row>
    <row r="134" spans="1:9">
      <c r="A134" s="1"/>
      <c r="B134" s="647"/>
      <c r="C134" s="643"/>
      <c r="D134" s="459" t="s">
        <v>4</v>
      </c>
      <c r="E134" s="454">
        <v>6560</v>
      </c>
      <c r="F134" s="454">
        <v>6717</v>
      </c>
      <c r="G134" s="1"/>
      <c r="H134" s="127">
        <f t="shared" si="12"/>
        <v>157</v>
      </c>
      <c r="I134" s="283">
        <f t="shared" si="13"/>
        <v>2.3932926829268293E-2</v>
      </c>
    </row>
    <row r="135" spans="1:9">
      <c r="A135" s="1"/>
      <c r="B135" s="647"/>
      <c r="C135" s="644" t="s">
        <v>106</v>
      </c>
      <c r="D135" s="644"/>
      <c r="E135" s="455">
        <v>12471</v>
      </c>
      <c r="F135" s="455">
        <v>12810</v>
      </c>
      <c r="G135" s="1"/>
      <c r="H135" s="128">
        <f t="shared" si="12"/>
        <v>339</v>
      </c>
      <c r="I135" s="284">
        <f t="shared" si="13"/>
        <v>2.7183064710127495E-2</v>
      </c>
    </row>
    <row r="136" spans="1:9">
      <c r="A136" s="1"/>
      <c r="B136" s="647"/>
      <c r="C136" s="643" t="s">
        <v>36</v>
      </c>
      <c r="D136" s="459" t="s">
        <v>485</v>
      </c>
      <c r="E136" s="454">
        <v>1938</v>
      </c>
      <c r="F136" s="454">
        <v>1998</v>
      </c>
      <c r="G136" s="1"/>
      <c r="H136" s="127">
        <f t="shared" si="12"/>
        <v>60</v>
      </c>
      <c r="I136" s="283">
        <f t="shared" si="13"/>
        <v>3.0959752321981424E-2</v>
      </c>
    </row>
    <row r="137" spans="1:9">
      <c r="A137" s="1"/>
      <c r="B137" s="647"/>
      <c r="C137" s="643"/>
      <c r="D137" s="459" t="s">
        <v>36</v>
      </c>
      <c r="E137" s="454">
        <v>85</v>
      </c>
      <c r="F137" s="454">
        <v>92</v>
      </c>
      <c r="G137" s="1"/>
      <c r="H137" s="127">
        <f t="shared" si="12"/>
        <v>7</v>
      </c>
      <c r="I137" s="283">
        <f t="shared" si="13"/>
        <v>8.2352941176470587E-2</v>
      </c>
    </row>
    <row r="138" spans="1:9">
      <c r="A138" s="1"/>
      <c r="B138" s="647"/>
      <c r="C138" s="644" t="s">
        <v>93</v>
      </c>
      <c r="D138" s="644"/>
      <c r="E138" s="455">
        <v>2023</v>
      </c>
      <c r="F138" s="455">
        <v>2090</v>
      </c>
      <c r="G138" s="1"/>
      <c r="H138" s="128">
        <f t="shared" si="12"/>
        <v>67</v>
      </c>
      <c r="I138" s="284">
        <f t="shared" si="13"/>
        <v>3.3119130004943154E-2</v>
      </c>
    </row>
    <row r="139" spans="1:9">
      <c r="A139" s="1"/>
      <c r="B139" s="645" t="s">
        <v>272</v>
      </c>
      <c r="C139" s="645"/>
      <c r="D139" s="645"/>
      <c r="E139" s="460">
        <v>23344</v>
      </c>
      <c r="F139" s="460">
        <f>F138+F135+F131+F127</f>
        <v>23692</v>
      </c>
      <c r="G139" s="1"/>
      <c r="H139" s="129">
        <f t="shared" si="12"/>
        <v>348</v>
      </c>
      <c r="I139" s="285">
        <f t="shared" si="13"/>
        <v>1.4907470870459219E-2</v>
      </c>
    </row>
    <row r="140" spans="1:9">
      <c r="A140" s="1"/>
      <c r="B140" s="643" t="s">
        <v>255</v>
      </c>
      <c r="C140" s="643" t="s">
        <v>100</v>
      </c>
      <c r="D140" s="459" t="s">
        <v>124</v>
      </c>
      <c r="E140" s="454">
        <v>622</v>
      </c>
      <c r="F140" s="454">
        <v>621</v>
      </c>
      <c r="G140" s="1"/>
      <c r="H140" s="127">
        <f t="shared" si="12"/>
        <v>-1</v>
      </c>
      <c r="I140" s="283">
        <f t="shared" si="13"/>
        <v>-1.6077170418006431E-3</v>
      </c>
    </row>
    <row r="141" spans="1:9">
      <c r="A141" s="1"/>
      <c r="B141" s="643"/>
      <c r="C141" s="643"/>
      <c r="D141" s="459" t="s">
        <v>125</v>
      </c>
      <c r="E141" s="454">
        <v>1380</v>
      </c>
      <c r="F141" s="454">
        <v>1376</v>
      </c>
      <c r="G141" s="1"/>
      <c r="H141" s="127">
        <f t="shared" si="12"/>
        <v>-4</v>
      </c>
      <c r="I141" s="283">
        <f t="shared" si="13"/>
        <v>-2.8985507246376812E-3</v>
      </c>
    </row>
    <row r="142" spans="1:9">
      <c r="A142" s="1"/>
      <c r="B142" s="643"/>
      <c r="C142" s="644" t="s">
        <v>105</v>
      </c>
      <c r="D142" s="644"/>
      <c r="E142" s="455">
        <v>2002</v>
      </c>
      <c r="F142" s="455">
        <v>1997</v>
      </c>
      <c r="G142" s="1"/>
      <c r="H142" s="128">
        <f t="shared" si="12"/>
        <v>-5</v>
      </c>
      <c r="I142" s="284">
        <f t="shared" si="13"/>
        <v>-2.4975024975024975E-3</v>
      </c>
    </row>
    <row r="143" spans="1:9" ht="30.6">
      <c r="A143" s="1"/>
      <c r="B143" s="643"/>
      <c r="C143" s="643" t="s">
        <v>498</v>
      </c>
      <c r="D143" s="459" t="s">
        <v>9</v>
      </c>
      <c r="E143" s="454">
        <v>615</v>
      </c>
      <c r="F143" s="454">
        <v>590</v>
      </c>
      <c r="G143" s="1"/>
      <c r="H143" s="127">
        <f t="shared" si="12"/>
        <v>-25</v>
      </c>
      <c r="I143" s="283">
        <f t="shared" si="13"/>
        <v>-4.065040650406504E-2</v>
      </c>
    </row>
    <row r="144" spans="1:9">
      <c r="A144" s="1"/>
      <c r="B144" s="643"/>
      <c r="C144" s="643"/>
      <c r="D144" s="459" t="s">
        <v>8</v>
      </c>
      <c r="E144" s="454">
        <v>740</v>
      </c>
      <c r="F144" s="454">
        <v>696</v>
      </c>
      <c r="G144" s="1"/>
      <c r="H144" s="127">
        <f t="shared" si="12"/>
        <v>-44</v>
      </c>
      <c r="I144" s="283">
        <f t="shared" si="13"/>
        <v>-5.9459459459459463E-2</v>
      </c>
    </row>
    <row r="145" spans="1:9">
      <c r="A145" s="1"/>
      <c r="B145" s="643"/>
      <c r="C145" s="643"/>
      <c r="D145" s="459" t="s">
        <v>158</v>
      </c>
      <c r="E145" s="454">
        <v>306</v>
      </c>
      <c r="F145" s="454">
        <v>339</v>
      </c>
      <c r="G145" s="1"/>
      <c r="H145" s="127">
        <f t="shared" si="12"/>
        <v>33</v>
      </c>
      <c r="I145" s="283">
        <f t="shared" si="13"/>
        <v>0.10784313725490197</v>
      </c>
    </row>
    <row r="146" spans="1:9">
      <c r="A146" s="1"/>
      <c r="B146" s="643"/>
      <c r="C146" s="644" t="s">
        <v>497</v>
      </c>
      <c r="D146" s="644"/>
      <c r="E146" s="455">
        <v>1661</v>
      </c>
      <c r="F146" s="455">
        <v>1625</v>
      </c>
      <c r="G146" s="1"/>
      <c r="H146" s="128">
        <f t="shared" si="12"/>
        <v>-36</v>
      </c>
      <c r="I146" s="284">
        <f t="shared" si="13"/>
        <v>-2.1673690547862733E-2</v>
      </c>
    </row>
    <row r="147" spans="1:9">
      <c r="A147" s="1"/>
      <c r="B147" s="643"/>
      <c r="C147" s="643" t="s">
        <v>99</v>
      </c>
      <c r="D147" s="459" t="s">
        <v>12</v>
      </c>
      <c r="E147" s="454">
        <v>1639</v>
      </c>
      <c r="F147" s="454">
        <v>1664</v>
      </c>
      <c r="G147" s="1"/>
      <c r="H147" s="127">
        <f t="shared" si="12"/>
        <v>25</v>
      </c>
      <c r="I147" s="283">
        <f t="shared" si="13"/>
        <v>1.525320317266626E-2</v>
      </c>
    </row>
    <row r="148" spans="1:9">
      <c r="A148" s="1"/>
      <c r="B148" s="643"/>
      <c r="C148" s="643"/>
      <c r="D148" s="459" t="s">
        <v>484</v>
      </c>
      <c r="E148" s="454">
        <v>804</v>
      </c>
      <c r="F148" s="454">
        <v>859</v>
      </c>
      <c r="G148" s="1"/>
      <c r="H148" s="127">
        <f t="shared" si="12"/>
        <v>55</v>
      </c>
      <c r="I148" s="283">
        <f t="shared" si="13"/>
        <v>6.8407960199004969E-2</v>
      </c>
    </row>
    <row r="149" spans="1:9">
      <c r="A149" s="1"/>
      <c r="B149" s="643"/>
      <c r="C149" s="643"/>
      <c r="D149" s="459" t="s">
        <v>4</v>
      </c>
      <c r="E149" s="454">
        <v>2552</v>
      </c>
      <c r="F149" s="454">
        <v>2605</v>
      </c>
      <c r="G149" s="1"/>
      <c r="H149" s="127">
        <f t="shared" si="12"/>
        <v>53</v>
      </c>
      <c r="I149" s="283">
        <f t="shared" si="13"/>
        <v>2.0768025078369907E-2</v>
      </c>
    </row>
    <row r="150" spans="1:9">
      <c r="A150" s="1"/>
      <c r="B150" s="643"/>
      <c r="C150" s="644" t="s">
        <v>106</v>
      </c>
      <c r="D150" s="644"/>
      <c r="E150" s="455">
        <v>4995</v>
      </c>
      <c r="F150" s="455">
        <v>5128</v>
      </c>
      <c r="G150" s="1"/>
      <c r="H150" s="128">
        <f t="shared" si="12"/>
        <v>133</v>
      </c>
      <c r="I150" s="284">
        <f t="shared" si="13"/>
        <v>2.6626626626626626E-2</v>
      </c>
    </row>
    <row r="151" spans="1:9">
      <c r="A151" s="1"/>
      <c r="B151" s="643"/>
      <c r="C151" s="643" t="s">
        <v>36</v>
      </c>
      <c r="D151" s="459" t="s">
        <v>485</v>
      </c>
      <c r="E151" s="454">
        <v>1118</v>
      </c>
      <c r="F151" s="454">
        <v>1111</v>
      </c>
      <c r="G151" s="1"/>
      <c r="H151" s="127">
        <f t="shared" si="12"/>
        <v>-7</v>
      </c>
      <c r="I151" s="283">
        <f t="shared" si="13"/>
        <v>-6.2611806797853312E-3</v>
      </c>
    </row>
    <row r="152" spans="1:9">
      <c r="A152" s="1"/>
      <c r="B152" s="643"/>
      <c r="C152" s="643"/>
      <c r="D152" s="459" t="s">
        <v>36</v>
      </c>
      <c r="E152" s="454">
        <v>23</v>
      </c>
      <c r="F152" s="454">
        <v>30</v>
      </c>
      <c r="G152" s="1"/>
      <c r="H152" s="127">
        <f t="shared" si="12"/>
        <v>7</v>
      </c>
      <c r="I152" s="283">
        <f t="shared" si="13"/>
        <v>0.30434782608695654</v>
      </c>
    </row>
    <row r="153" spans="1:9">
      <c r="A153" s="1"/>
      <c r="B153" s="643"/>
      <c r="C153" s="644" t="s">
        <v>93</v>
      </c>
      <c r="D153" s="644"/>
      <c r="E153" s="455">
        <v>1141</v>
      </c>
      <c r="F153" s="455">
        <v>1141</v>
      </c>
      <c r="G153" s="1"/>
      <c r="H153" s="128">
        <f t="shared" si="12"/>
        <v>0</v>
      </c>
      <c r="I153" s="284">
        <f t="shared" si="13"/>
        <v>0</v>
      </c>
    </row>
    <row r="154" spans="1:9">
      <c r="A154" s="1"/>
      <c r="B154" s="645" t="s">
        <v>273</v>
      </c>
      <c r="C154" s="645"/>
      <c r="D154" s="645"/>
      <c r="E154" s="460">
        <v>9799</v>
      </c>
      <c r="F154" s="460">
        <f>F153+F150+F146+F142</f>
        <v>9891</v>
      </c>
      <c r="G154" s="1"/>
      <c r="H154" s="129">
        <f t="shared" si="12"/>
        <v>92</v>
      </c>
      <c r="I154" s="285">
        <f t="shared" si="13"/>
        <v>9.3887131339932643E-3</v>
      </c>
    </row>
    <row r="155" spans="1:9">
      <c r="A155" s="1"/>
      <c r="B155" s="643" t="s">
        <v>256</v>
      </c>
      <c r="C155" s="643" t="s">
        <v>100</v>
      </c>
      <c r="D155" s="459" t="s">
        <v>124</v>
      </c>
      <c r="E155" s="454">
        <v>1247</v>
      </c>
      <c r="F155" s="454">
        <v>1195</v>
      </c>
      <c r="G155" s="1"/>
      <c r="H155" s="127">
        <f t="shared" si="12"/>
        <v>-52</v>
      </c>
      <c r="I155" s="283">
        <f t="shared" si="13"/>
        <v>-4.1700080192461908E-2</v>
      </c>
    </row>
    <row r="156" spans="1:9">
      <c r="A156" s="1"/>
      <c r="B156" s="643"/>
      <c r="C156" s="643"/>
      <c r="D156" s="459" t="s">
        <v>125</v>
      </c>
      <c r="E156" s="454">
        <v>2119</v>
      </c>
      <c r="F156" s="454">
        <v>2172</v>
      </c>
      <c r="G156" s="1"/>
      <c r="H156" s="127">
        <f t="shared" si="12"/>
        <v>53</v>
      </c>
      <c r="I156" s="283">
        <f t="shared" si="13"/>
        <v>2.5011798017932987E-2</v>
      </c>
    </row>
    <row r="157" spans="1:9">
      <c r="A157" s="1"/>
      <c r="B157" s="643"/>
      <c r="C157" s="644" t="s">
        <v>105</v>
      </c>
      <c r="D157" s="644"/>
      <c r="E157" s="455">
        <v>3366</v>
      </c>
      <c r="F157" s="455">
        <v>3367</v>
      </c>
      <c r="G157" s="1"/>
      <c r="H157" s="128">
        <f t="shared" si="12"/>
        <v>1</v>
      </c>
      <c r="I157" s="284">
        <f t="shared" si="13"/>
        <v>2.9708853238265005E-4</v>
      </c>
    </row>
    <row r="158" spans="1:9" ht="30.6">
      <c r="A158" s="1"/>
      <c r="B158" s="643"/>
      <c r="C158" s="643" t="s">
        <v>498</v>
      </c>
      <c r="D158" s="459" t="s">
        <v>9</v>
      </c>
      <c r="E158" s="454">
        <v>564</v>
      </c>
      <c r="F158" s="454">
        <v>556</v>
      </c>
      <c r="G158" s="1"/>
      <c r="H158" s="127">
        <f t="shared" si="12"/>
        <v>-8</v>
      </c>
      <c r="I158" s="283">
        <f t="shared" si="13"/>
        <v>-1.4184397163120567E-2</v>
      </c>
    </row>
    <row r="159" spans="1:9">
      <c r="A159" s="1"/>
      <c r="B159" s="643"/>
      <c r="C159" s="643"/>
      <c r="D159" s="459" t="s">
        <v>8</v>
      </c>
      <c r="E159" s="454">
        <v>831</v>
      </c>
      <c r="F159" s="454">
        <v>760</v>
      </c>
      <c r="G159" s="1"/>
      <c r="H159" s="127">
        <f t="shared" si="12"/>
        <v>-71</v>
      </c>
      <c r="I159" s="283">
        <f t="shared" si="13"/>
        <v>-8.5439229843561976E-2</v>
      </c>
    </row>
    <row r="160" spans="1:9">
      <c r="A160" s="1"/>
      <c r="B160" s="643"/>
      <c r="C160" s="643"/>
      <c r="D160" s="459" t="s">
        <v>158</v>
      </c>
      <c r="E160" s="454">
        <v>277</v>
      </c>
      <c r="F160" s="454">
        <v>271</v>
      </c>
      <c r="G160" s="1"/>
      <c r="H160" s="127">
        <f t="shared" si="12"/>
        <v>-6</v>
      </c>
      <c r="I160" s="283">
        <f t="shared" si="13"/>
        <v>-2.1660649819494584E-2</v>
      </c>
    </row>
    <row r="161" spans="1:9">
      <c r="A161" s="1"/>
      <c r="B161" s="643"/>
      <c r="C161" s="644" t="s">
        <v>497</v>
      </c>
      <c r="D161" s="644"/>
      <c r="E161" s="455">
        <v>1672</v>
      </c>
      <c r="F161" s="455">
        <v>1587</v>
      </c>
      <c r="G161" s="1"/>
      <c r="H161" s="128">
        <f t="shared" si="12"/>
        <v>-85</v>
      </c>
      <c r="I161" s="284">
        <f t="shared" si="13"/>
        <v>-5.0837320574162681E-2</v>
      </c>
    </row>
    <row r="162" spans="1:9">
      <c r="A162" s="1"/>
      <c r="B162" s="643"/>
      <c r="C162" s="643" t="s">
        <v>99</v>
      </c>
      <c r="D162" s="459" t="s">
        <v>12</v>
      </c>
      <c r="E162" s="454">
        <v>2724</v>
      </c>
      <c r="F162" s="454">
        <v>2727</v>
      </c>
      <c r="G162" s="1"/>
      <c r="H162" s="127">
        <f t="shared" si="12"/>
        <v>3</v>
      </c>
      <c r="I162" s="283">
        <f t="shared" si="13"/>
        <v>1.1013215859030838E-3</v>
      </c>
    </row>
    <row r="163" spans="1:9">
      <c r="A163" s="1"/>
      <c r="B163" s="643"/>
      <c r="C163" s="643"/>
      <c r="D163" s="459" t="s">
        <v>484</v>
      </c>
      <c r="E163" s="454">
        <v>1754</v>
      </c>
      <c r="F163" s="454">
        <v>1769</v>
      </c>
      <c r="G163" s="1"/>
      <c r="H163" s="127">
        <f t="shared" si="12"/>
        <v>15</v>
      </c>
      <c r="I163" s="283">
        <f t="shared" si="13"/>
        <v>8.5518814139110607E-3</v>
      </c>
    </row>
    <row r="164" spans="1:9">
      <c r="A164" s="1"/>
      <c r="B164" s="643"/>
      <c r="C164" s="643"/>
      <c r="D164" s="459" t="s">
        <v>4</v>
      </c>
      <c r="E164" s="454">
        <v>4491</v>
      </c>
      <c r="F164" s="454">
        <v>4711</v>
      </c>
      <c r="G164" s="1"/>
      <c r="H164" s="127">
        <f t="shared" si="12"/>
        <v>220</v>
      </c>
      <c r="I164" s="283">
        <f t="shared" si="13"/>
        <v>4.8986862614117124E-2</v>
      </c>
    </row>
    <row r="165" spans="1:9">
      <c r="A165" s="1"/>
      <c r="B165" s="643"/>
      <c r="C165" s="644" t="s">
        <v>106</v>
      </c>
      <c r="D165" s="644"/>
      <c r="E165" s="455">
        <v>8969</v>
      </c>
      <c r="F165" s="455">
        <v>9207</v>
      </c>
      <c r="G165" s="1"/>
      <c r="H165" s="128">
        <f t="shared" si="12"/>
        <v>238</v>
      </c>
      <c r="I165" s="284">
        <f t="shared" si="13"/>
        <v>2.6535845690712455E-2</v>
      </c>
    </row>
    <row r="166" spans="1:9">
      <c r="A166" s="1"/>
      <c r="B166" s="643"/>
      <c r="C166" s="643" t="s">
        <v>36</v>
      </c>
      <c r="D166" s="459" t="s">
        <v>485</v>
      </c>
      <c r="E166" s="454">
        <v>1456</v>
      </c>
      <c r="F166" s="454">
        <v>1458</v>
      </c>
      <c r="G166" s="1"/>
      <c r="H166" s="127">
        <f t="shared" si="12"/>
        <v>2</v>
      </c>
      <c r="I166" s="283">
        <f t="shared" si="13"/>
        <v>1.3736263736263737E-3</v>
      </c>
    </row>
    <row r="167" spans="1:9">
      <c r="A167" s="1"/>
      <c r="B167" s="643"/>
      <c r="C167" s="643"/>
      <c r="D167" s="459" t="s">
        <v>36</v>
      </c>
      <c r="E167" s="454">
        <v>55</v>
      </c>
      <c r="F167" s="454">
        <v>57</v>
      </c>
      <c r="G167" s="1"/>
      <c r="H167" s="127">
        <f t="shared" si="12"/>
        <v>2</v>
      </c>
      <c r="I167" s="283">
        <f t="shared" si="13"/>
        <v>3.6363636363636362E-2</v>
      </c>
    </row>
    <row r="168" spans="1:9">
      <c r="A168" s="1"/>
      <c r="B168" s="643"/>
      <c r="C168" s="644" t="s">
        <v>93</v>
      </c>
      <c r="D168" s="644"/>
      <c r="E168" s="455">
        <v>1511</v>
      </c>
      <c r="F168" s="455">
        <v>1515</v>
      </c>
      <c r="G168" s="1"/>
      <c r="H168" s="128">
        <f t="shared" si="12"/>
        <v>4</v>
      </c>
      <c r="I168" s="284">
        <f t="shared" si="13"/>
        <v>2.6472534745201853E-3</v>
      </c>
    </row>
    <row r="169" spans="1:9">
      <c r="A169" s="1"/>
      <c r="B169" s="645" t="s">
        <v>274</v>
      </c>
      <c r="C169" s="645"/>
      <c r="D169" s="645"/>
      <c r="E169" s="460">
        <v>15518</v>
      </c>
      <c r="F169" s="460">
        <f>F168+F165+F161+F157</f>
        <v>15676</v>
      </c>
      <c r="G169" s="1"/>
      <c r="H169" s="129">
        <f t="shared" si="12"/>
        <v>158</v>
      </c>
      <c r="I169" s="285">
        <f t="shared" si="13"/>
        <v>1.0181724449026937E-2</v>
      </c>
    </row>
    <row r="170" spans="1:9">
      <c r="A170" s="1"/>
      <c r="B170" s="643" t="s">
        <v>257</v>
      </c>
      <c r="C170" s="643" t="s">
        <v>100</v>
      </c>
      <c r="D170" s="459" t="s">
        <v>124</v>
      </c>
      <c r="E170" s="454">
        <v>524</v>
      </c>
      <c r="F170" s="454">
        <v>435</v>
      </c>
      <c r="G170" s="1"/>
      <c r="H170" s="127">
        <f t="shared" si="12"/>
        <v>-89</v>
      </c>
      <c r="I170" s="283">
        <f t="shared" si="13"/>
        <v>-0.16984732824427481</v>
      </c>
    </row>
    <row r="171" spans="1:9">
      <c r="A171" s="1"/>
      <c r="B171" s="643"/>
      <c r="C171" s="643"/>
      <c r="D171" s="459" t="s">
        <v>125</v>
      </c>
      <c r="E171" s="454">
        <v>1021</v>
      </c>
      <c r="F171" s="454">
        <v>1005</v>
      </c>
      <c r="G171" s="1"/>
      <c r="H171" s="127">
        <f t="shared" si="12"/>
        <v>-16</v>
      </c>
      <c r="I171" s="283">
        <f t="shared" si="13"/>
        <v>-1.5670910871694418E-2</v>
      </c>
    </row>
    <row r="172" spans="1:9">
      <c r="A172" s="1"/>
      <c r="B172" s="643"/>
      <c r="C172" s="644" t="s">
        <v>105</v>
      </c>
      <c r="D172" s="644"/>
      <c r="E172" s="455">
        <v>1545</v>
      </c>
      <c r="F172" s="455">
        <v>1440</v>
      </c>
      <c r="G172" s="1"/>
      <c r="H172" s="128">
        <f t="shared" si="12"/>
        <v>-105</v>
      </c>
      <c r="I172" s="284">
        <f t="shared" si="13"/>
        <v>-6.7961165048543687E-2</v>
      </c>
    </row>
    <row r="173" spans="1:9" ht="30.6">
      <c r="A173" s="1"/>
      <c r="B173" s="643"/>
      <c r="C173" s="643" t="s">
        <v>498</v>
      </c>
      <c r="D173" s="459" t="s">
        <v>9</v>
      </c>
      <c r="E173" s="454">
        <v>485</v>
      </c>
      <c r="F173" s="454">
        <v>453</v>
      </c>
      <c r="G173" s="1"/>
      <c r="H173" s="127">
        <f t="shared" si="12"/>
        <v>-32</v>
      </c>
      <c r="I173" s="283">
        <f t="shared" si="13"/>
        <v>-6.5979381443298971E-2</v>
      </c>
    </row>
    <row r="174" spans="1:9">
      <c r="A174" s="1"/>
      <c r="B174" s="643"/>
      <c r="C174" s="643"/>
      <c r="D174" s="459" t="s">
        <v>8</v>
      </c>
      <c r="E174" s="454">
        <v>497</v>
      </c>
      <c r="F174" s="454">
        <v>519</v>
      </c>
      <c r="G174" s="1"/>
      <c r="H174" s="127">
        <f t="shared" si="12"/>
        <v>22</v>
      </c>
      <c r="I174" s="283">
        <f t="shared" si="13"/>
        <v>4.4265593561368208E-2</v>
      </c>
    </row>
    <row r="175" spans="1:9">
      <c r="A175" s="1"/>
      <c r="B175" s="643"/>
      <c r="C175" s="643"/>
      <c r="D175" s="459" t="s">
        <v>158</v>
      </c>
      <c r="E175" s="454">
        <v>181</v>
      </c>
      <c r="F175" s="454">
        <v>200</v>
      </c>
      <c r="G175" s="1"/>
      <c r="H175" s="127">
        <f t="shared" si="12"/>
        <v>19</v>
      </c>
      <c r="I175" s="283">
        <f t="shared" si="13"/>
        <v>0.10497237569060773</v>
      </c>
    </row>
    <row r="176" spans="1:9">
      <c r="A176" s="1"/>
      <c r="B176" s="643"/>
      <c r="C176" s="644" t="s">
        <v>497</v>
      </c>
      <c r="D176" s="644"/>
      <c r="E176" s="455">
        <v>1163</v>
      </c>
      <c r="F176" s="455">
        <v>1172</v>
      </c>
      <c r="G176" s="1"/>
      <c r="H176" s="128">
        <f t="shared" si="12"/>
        <v>9</v>
      </c>
      <c r="I176" s="284">
        <f t="shared" si="13"/>
        <v>7.7386070507308681E-3</v>
      </c>
    </row>
    <row r="177" spans="1:9">
      <c r="A177" s="1"/>
      <c r="B177" s="643"/>
      <c r="C177" s="643" t="s">
        <v>99</v>
      </c>
      <c r="D177" s="459" t="s">
        <v>12</v>
      </c>
      <c r="E177" s="454">
        <v>1118</v>
      </c>
      <c r="F177" s="454">
        <v>1148</v>
      </c>
      <c r="G177" s="1"/>
      <c r="H177" s="127">
        <f t="shared" si="12"/>
        <v>30</v>
      </c>
      <c r="I177" s="283">
        <f t="shared" si="13"/>
        <v>2.6833631484794274E-2</v>
      </c>
    </row>
    <row r="178" spans="1:9">
      <c r="A178" s="1"/>
      <c r="B178" s="643"/>
      <c r="C178" s="643"/>
      <c r="D178" s="459" t="s">
        <v>484</v>
      </c>
      <c r="E178" s="454">
        <v>829</v>
      </c>
      <c r="F178" s="454">
        <v>889</v>
      </c>
      <c r="G178" s="1"/>
      <c r="H178" s="127">
        <f t="shared" si="12"/>
        <v>60</v>
      </c>
      <c r="I178" s="283">
        <f t="shared" si="13"/>
        <v>7.2376357056694818E-2</v>
      </c>
    </row>
    <row r="179" spans="1:9">
      <c r="A179" s="1"/>
      <c r="B179" s="643"/>
      <c r="C179" s="643"/>
      <c r="D179" s="459" t="s">
        <v>4</v>
      </c>
      <c r="E179" s="454">
        <v>1835</v>
      </c>
      <c r="F179" s="454">
        <v>1867</v>
      </c>
      <c r="G179" s="1"/>
      <c r="H179" s="127">
        <f t="shared" si="12"/>
        <v>32</v>
      </c>
      <c r="I179" s="283">
        <f t="shared" si="13"/>
        <v>1.7438692098092644E-2</v>
      </c>
    </row>
    <row r="180" spans="1:9">
      <c r="A180" s="1"/>
      <c r="B180" s="643"/>
      <c r="C180" s="644" t="s">
        <v>106</v>
      </c>
      <c r="D180" s="644"/>
      <c r="E180" s="455">
        <v>3782</v>
      </c>
      <c r="F180" s="455">
        <v>3904</v>
      </c>
      <c r="G180" s="1"/>
      <c r="H180" s="128">
        <f t="shared" si="12"/>
        <v>122</v>
      </c>
      <c r="I180" s="284">
        <f t="shared" si="13"/>
        <v>3.2258064516129031E-2</v>
      </c>
    </row>
    <row r="181" spans="1:9">
      <c r="A181" s="1"/>
      <c r="B181" s="643"/>
      <c r="C181" s="643" t="s">
        <v>36</v>
      </c>
      <c r="D181" s="459" t="s">
        <v>485</v>
      </c>
      <c r="E181" s="454">
        <v>700</v>
      </c>
      <c r="F181" s="454">
        <v>665</v>
      </c>
      <c r="G181" s="1"/>
      <c r="H181" s="127">
        <f t="shared" si="12"/>
        <v>-35</v>
      </c>
      <c r="I181" s="283">
        <f t="shared" si="13"/>
        <v>-0.05</v>
      </c>
    </row>
    <row r="182" spans="1:9">
      <c r="A182" s="1"/>
      <c r="B182" s="643"/>
      <c r="C182" s="643"/>
      <c r="D182" s="459" t="s">
        <v>36</v>
      </c>
      <c r="E182" s="454">
        <v>100</v>
      </c>
      <c r="F182" s="454">
        <v>89</v>
      </c>
      <c r="G182" s="1"/>
      <c r="H182" s="127">
        <f t="shared" si="12"/>
        <v>-11</v>
      </c>
      <c r="I182" s="283">
        <f t="shared" si="13"/>
        <v>-0.11</v>
      </c>
    </row>
    <row r="183" spans="1:9">
      <c r="A183" s="1"/>
      <c r="B183" s="643"/>
      <c r="C183" s="644" t="s">
        <v>93</v>
      </c>
      <c r="D183" s="644"/>
      <c r="E183" s="455">
        <v>800</v>
      </c>
      <c r="F183" s="455">
        <v>754</v>
      </c>
      <c r="G183" s="1"/>
      <c r="H183" s="128">
        <f t="shared" si="12"/>
        <v>-46</v>
      </c>
      <c r="I183" s="284">
        <f t="shared" si="13"/>
        <v>-5.7500000000000002E-2</v>
      </c>
    </row>
    <row r="184" spans="1:9">
      <c r="A184" s="1"/>
      <c r="B184" s="645" t="s">
        <v>275</v>
      </c>
      <c r="C184" s="645"/>
      <c r="D184" s="645"/>
      <c r="E184" s="460">
        <v>7290</v>
      </c>
      <c r="F184" s="460">
        <f>F183+F180+F176+F172</f>
        <v>7270</v>
      </c>
      <c r="G184" s="1"/>
      <c r="H184" s="129">
        <f t="shared" si="12"/>
        <v>-20</v>
      </c>
      <c r="I184" s="285">
        <f t="shared" si="13"/>
        <v>-2.7434842249657062E-3</v>
      </c>
    </row>
    <row r="185" spans="1:9" ht="30.6">
      <c r="A185" s="1"/>
      <c r="B185" s="643" t="s">
        <v>258</v>
      </c>
      <c r="C185" s="643" t="s">
        <v>498</v>
      </c>
      <c r="D185" s="459" t="s">
        <v>9</v>
      </c>
      <c r="E185" s="454">
        <v>8</v>
      </c>
      <c r="F185" s="454">
        <v>5</v>
      </c>
      <c r="G185" s="1"/>
      <c r="H185" s="127">
        <f t="shared" si="12"/>
        <v>-3</v>
      </c>
      <c r="I185" s="283">
        <f t="shared" si="13"/>
        <v>-0.375</v>
      </c>
    </row>
    <row r="186" spans="1:9">
      <c r="A186" s="1"/>
      <c r="B186" s="643"/>
      <c r="C186" s="643"/>
      <c r="D186" s="459" t="s">
        <v>8</v>
      </c>
      <c r="E186" s="454">
        <v>23</v>
      </c>
      <c r="F186" s="454">
        <v>20</v>
      </c>
      <c r="G186" s="1"/>
      <c r="H186" s="127">
        <f t="shared" si="12"/>
        <v>-3</v>
      </c>
      <c r="I186" s="283">
        <f t="shared" si="13"/>
        <v>-0.13043478260869565</v>
      </c>
    </row>
    <row r="187" spans="1:9">
      <c r="A187" s="1"/>
      <c r="B187" s="643"/>
      <c r="C187" s="644" t="s">
        <v>497</v>
      </c>
      <c r="D187" s="644"/>
      <c r="E187" s="455">
        <v>31</v>
      </c>
      <c r="F187" s="455">
        <v>25</v>
      </c>
      <c r="G187" s="1"/>
      <c r="H187" s="128">
        <f t="shared" si="12"/>
        <v>-6</v>
      </c>
      <c r="I187" s="284">
        <f t="shared" si="13"/>
        <v>-0.19354838709677419</v>
      </c>
    </row>
    <row r="188" spans="1:9">
      <c r="A188" s="1"/>
      <c r="B188" s="643"/>
      <c r="C188" s="643" t="s">
        <v>99</v>
      </c>
      <c r="D188" s="459" t="s">
        <v>12</v>
      </c>
      <c r="E188" s="454">
        <v>58</v>
      </c>
      <c r="F188" s="454">
        <v>54</v>
      </c>
      <c r="G188" s="1"/>
      <c r="H188" s="127">
        <f t="shared" si="12"/>
        <v>-4</v>
      </c>
      <c r="I188" s="283">
        <f t="shared" si="13"/>
        <v>-6.8965517241379309E-2</v>
      </c>
    </row>
    <row r="189" spans="1:9">
      <c r="A189" s="1"/>
      <c r="B189" s="643"/>
      <c r="C189" s="643"/>
      <c r="D189" s="459" t="s">
        <v>4</v>
      </c>
      <c r="E189" s="454">
        <v>88</v>
      </c>
      <c r="F189" s="454">
        <v>107</v>
      </c>
      <c r="G189" s="1"/>
      <c r="H189" s="127">
        <f t="shared" ref="H189:H252" si="14">F189-E189</f>
        <v>19</v>
      </c>
      <c r="I189" s="283">
        <f t="shared" ref="I189:I252" si="15">H189/E189</f>
        <v>0.21590909090909091</v>
      </c>
    </row>
    <row r="190" spans="1:9">
      <c r="A190" s="1"/>
      <c r="B190" s="643"/>
      <c r="C190" s="644" t="s">
        <v>106</v>
      </c>
      <c r="D190" s="644"/>
      <c r="E190" s="455">
        <v>146</v>
      </c>
      <c r="F190" s="455">
        <v>161</v>
      </c>
      <c r="G190" s="1"/>
      <c r="H190" s="128">
        <f t="shared" si="14"/>
        <v>15</v>
      </c>
      <c r="I190" s="284">
        <f t="shared" si="15"/>
        <v>0.10273972602739725</v>
      </c>
    </row>
    <row r="191" spans="1:9">
      <c r="A191" s="1"/>
      <c r="B191" s="643"/>
      <c r="C191" s="458" t="s">
        <v>36</v>
      </c>
      <c r="D191" s="459" t="s">
        <v>485</v>
      </c>
      <c r="E191" s="454">
        <v>61</v>
      </c>
      <c r="F191" s="454">
        <v>61</v>
      </c>
      <c r="G191" s="1"/>
      <c r="H191" s="127">
        <f t="shared" si="14"/>
        <v>0</v>
      </c>
      <c r="I191" s="283">
        <f t="shared" si="15"/>
        <v>0</v>
      </c>
    </row>
    <row r="192" spans="1:9">
      <c r="A192" s="1"/>
      <c r="B192" s="643"/>
      <c r="C192" s="644" t="s">
        <v>93</v>
      </c>
      <c r="D192" s="644"/>
      <c r="E192" s="455">
        <v>61</v>
      </c>
      <c r="F192" s="455">
        <v>61</v>
      </c>
      <c r="G192" s="1"/>
      <c r="H192" s="128">
        <f t="shared" si="14"/>
        <v>0</v>
      </c>
      <c r="I192" s="284">
        <f t="shared" si="15"/>
        <v>0</v>
      </c>
    </row>
    <row r="193" spans="1:9">
      <c r="A193" s="1"/>
      <c r="B193" s="645" t="s">
        <v>276</v>
      </c>
      <c r="C193" s="645"/>
      <c r="D193" s="645"/>
      <c r="E193" s="460">
        <v>238</v>
      </c>
      <c r="F193" s="460">
        <f>F192+F190+F187</f>
        <v>247</v>
      </c>
      <c r="G193" s="1"/>
      <c r="H193" s="129">
        <f t="shared" si="14"/>
        <v>9</v>
      </c>
      <c r="I193" s="285">
        <f t="shared" si="15"/>
        <v>3.7815126050420166E-2</v>
      </c>
    </row>
    <row r="194" spans="1:9">
      <c r="A194" s="1"/>
      <c r="B194" s="643" t="s">
        <v>259</v>
      </c>
      <c r="C194" s="643" t="s">
        <v>100</v>
      </c>
      <c r="D194" s="459" t="s">
        <v>124</v>
      </c>
      <c r="E194" s="454">
        <v>406</v>
      </c>
      <c r="F194" s="454">
        <v>409</v>
      </c>
      <c r="G194" s="1"/>
      <c r="H194" s="127">
        <f t="shared" si="14"/>
        <v>3</v>
      </c>
      <c r="I194" s="283">
        <f t="shared" si="15"/>
        <v>7.3891625615763543E-3</v>
      </c>
    </row>
    <row r="195" spans="1:9">
      <c r="A195" s="1"/>
      <c r="B195" s="643"/>
      <c r="C195" s="643"/>
      <c r="D195" s="459" t="s">
        <v>125</v>
      </c>
      <c r="E195" s="454">
        <v>1025</v>
      </c>
      <c r="F195" s="454">
        <v>987</v>
      </c>
      <c r="G195" s="1"/>
      <c r="H195" s="127">
        <f t="shared" si="14"/>
        <v>-38</v>
      </c>
      <c r="I195" s="283">
        <f t="shared" si="15"/>
        <v>-3.7073170731707315E-2</v>
      </c>
    </row>
    <row r="196" spans="1:9">
      <c r="A196" s="1"/>
      <c r="B196" s="643"/>
      <c r="C196" s="644" t="s">
        <v>105</v>
      </c>
      <c r="D196" s="644"/>
      <c r="E196" s="455">
        <v>1431</v>
      </c>
      <c r="F196" s="455">
        <v>1396</v>
      </c>
      <c r="G196" s="1"/>
      <c r="H196" s="128">
        <f t="shared" si="14"/>
        <v>-35</v>
      </c>
      <c r="I196" s="284">
        <f t="shared" si="15"/>
        <v>-2.445842068483578E-2</v>
      </c>
    </row>
    <row r="197" spans="1:9" ht="30.6">
      <c r="A197" s="1"/>
      <c r="B197" s="643"/>
      <c r="C197" s="643" t="s">
        <v>498</v>
      </c>
      <c r="D197" s="459" t="s">
        <v>9</v>
      </c>
      <c r="E197" s="454">
        <v>506</v>
      </c>
      <c r="F197" s="454">
        <v>529</v>
      </c>
      <c r="G197" s="1"/>
      <c r="H197" s="127">
        <f t="shared" si="14"/>
        <v>23</v>
      </c>
      <c r="I197" s="283">
        <f t="shared" si="15"/>
        <v>4.5454545454545456E-2</v>
      </c>
    </row>
    <row r="198" spans="1:9">
      <c r="A198" s="1"/>
      <c r="B198" s="643"/>
      <c r="C198" s="643"/>
      <c r="D198" s="459" t="s">
        <v>8</v>
      </c>
      <c r="E198" s="454">
        <v>775</v>
      </c>
      <c r="F198" s="454">
        <v>731</v>
      </c>
      <c r="G198" s="1"/>
      <c r="H198" s="127">
        <f t="shared" si="14"/>
        <v>-44</v>
      </c>
      <c r="I198" s="283">
        <f t="shared" si="15"/>
        <v>-5.67741935483871E-2</v>
      </c>
    </row>
    <row r="199" spans="1:9">
      <c r="A199" s="1"/>
      <c r="B199" s="643"/>
      <c r="C199" s="643"/>
      <c r="D199" s="459" t="s">
        <v>158</v>
      </c>
      <c r="E199" s="454">
        <v>218</v>
      </c>
      <c r="F199" s="454">
        <v>231</v>
      </c>
      <c r="G199" s="1"/>
      <c r="H199" s="127">
        <f t="shared" si="14"/>
        <v>13</v>
      </c>
      <c r="I199" s="283">
        <f t="shared" si="15"/>
        <v>5.9633027522935783E-2</v>
      </c>
    </row>
    <row r="200" spans="1:9" ht="16.5" customHeight="1">
      <c r="A200" s="1"/>
      <c r="B200" s="643"/>
      <c r="C200" s="644" t="s">
        <v>497</v>
      </c>
      <c r="D200" s="644"/>
      <c r="E200" s="455">
        <v>1499</v>
      </c>
      <c r="F200" s="455">
        <v>1491</v>
      </c>
      <c r="G200" s="1"/>
      <c r="H200" s="128">
        <f t="shared" si="14"/>
        <v>-8</v>
      </c>
      <c r="I200" s="284">
        <f t="shared" si="15"/>
        <v>-5.3368912608405599E-3</v>
      </c>
    </row>
    <row r="201" spans="1:9">
      <c r="A201" s="1"/>
      <c r="B201" s="643"/>
      <c r="C201" s="643" t="s">
        <v>99</v>
      </c>
      <c r="D201" s="459" t="s">
        <v>12</v>
      </c>
      <c r="E201" s="454">
        <v>1343</v>
      </c>
      <c r="F201" s="454">
        <v>1409</v>
      </c>
      <c r="G201" s="1"/>
      <c r="H201" s="127">
        <f t="shared" si="14"/>
        <v>66</v>
      </c>
      <c r="I201" s="283">
        <f t="shared" si="15"/>
        <v>4.9143708116157855E-2</v>
      </c>
    </row>
    <row r="202" spans="1:9">
      <c r="A202" s="1"/>
      <c r="B202" s="643"/>
      <c r="C202" s="643"/>
      <c r="D202" s="459" t="s">
        <v>484</v>
      </c>
      <c r="E202" s="454">
        <v>583</v>
      </c>
      <c r="F202" s="454">
        <v>690</v>
      </c>
      <c r="G202" s="1"/>
      <c r="H202" s="127">
        <f t="shared" si="14"/>
        <v>107</v>
      </c>
      <c r="I202" s="283">
        <f t="shared" si="15"/>
        <v>0.18353344768439109</v>
      </c>
    </row>
    <row r="203" spans="1:9">
      <c r="A203" s="1"/>
      <c r="B203" s="643"/>
      <c r="C203" s="643"/>
      <c r="D203" s="459" t="s">
        <v>4</v>
      </c>
      <c r="E203" s="454">
        <v>2212</v>
      </c>
      <c r="F203" s="454">
        <v>2285</v>
      </c>
      <c r="G203" s="1"/>
      <c r="H203" s="127">
        <f t="shared" si="14"/>
        <v>73</v>
      </c>
      <c r="I203" s="283">
        <f t="shared" si="15"/>
        <v>3.3001808318264013E-2</v>
      </c>
    </row>
    <row r="204" spans="1:9">
      <c r="A204" s="1"/>
      <c r="B204" s="643"/>
      <c r="C204" s="644" t="s">
        <v>106</v>
      </c>
      <c r="D204" s="644"/>
      <c r="E204" s="455">
        <v>4138</v>
      </c>
      <c r="F204" s="455">
        <v>4384</v>
      </c>
      <c r="G204" s="1"/>
      <c r="H204" s="128">
        <f t="shared" si="14"/>
        <v>246</v>
      </c>
      <c r="I204" s="284">
        <f t="shared" si="15"/>
        <v>5.9449009183180281E-2</v>
      </c>
    </row>
    <row r="205" spans="1:9">
      <c r="A205" s="1"/>
      <c r="B205" s="643"/>
      <c r="C205" s="458" t="s">
        <v>36</v>
      </c>
      <c r="D205" s="459" t="s">
        <v>485</v>
      </c>
      <c r="E205" s="454">
        <v>1151</v>
      </c>
      <c r="F205" s="454">
        <v>1151</v>
      </c>
      <c r="G205" s="1"/>
      <c r="H205" s="127">
        <f t="shared" si="14"/>
        <v>0</v>
      </c>
      <c r="I205" s="283">
        <f t="shared" si="15"/>
        <v>0</v>
      </c>
    </row>
    <row r="206" spans="1:9">
      <c r="A206" s="1"/>
      <c r="B206" s="643"/>
      <c r="C206" s="644" t="s">
        <v>93</v>
      </c>
      <c r="D206" s="644"/>
      <c r="E206" s="455">
        <v>1151</v>
      </c>
      <c r="F206" s="455">
        <v>1155</v>
      </c>
      <c r="G206" s="1"/>
      <c r="H206" s="128">
        <f t="shared" si="14"/>
        <v>4</v>
      </c>
      <c r="I206" s="284">
        <f t="shared" si="15"/>
        <v>3.4752389226759338E-3</v>
      </c>
    </row>
    <row r="207" spans="1:9">
      <c r="A207" s="1"/>
      <c r="B207" s="645" t="s">
        <v>277</v>
      </c>
      <c r="C207" s="645"/>
      <c r="D207" s="645"/>
      <c r="E207" s="460">
        <v>8219</v>
      </c>
      <c r="F207" s="460">
        <f>F206+F204+F200+F196</f>
        <v>8426</v>
      </c>
      <c r="G207" s="1"/>
      <c r="H207" s="129">
        <f t="shared" si="14"/>
        <v>207</v>
      </c>
      <c r="I207" s="285">
        <f t="shared" si="15"/>
        <v>2.5185545686823213E-2</v>
      </c>
    </row>
    <row r="208" spans="1:9">
      <c r="A208" s="1"/>
      <c r="B208" s="643" t="s">
        <v>260</v>
      </c>
      <c r="C208" s="643" t="s">
        <v>100</v>
      </c>
      <c r="D208" s="459" t="s">
        <v>124</v>
      </c>
      <c r="E208" s="454">
        <v>44</v>
      </c>
      <c r="F208" s="454">
        <v>34</v>
      </c>
      <c r="G208" s="1"/>
      <c r="H208" s="127">
        <f t="shared" si="14"/>
        <v>-10</v>
      </c>
      <c r="I208" s="283">
        <f t="shared" si="15"/>
        <v>-0.22727272727272727</v>
      </c>
    </row>
    <row r="209" spans="1:9">
      <c r="A209" s="1"/>
      <c r="B209" s="643"/>
      <c r="C209" s="643"/>
      <c r="D209" s="459" t="s">
        <v>125</v>
      </c>
      <c r="E209" s="454">
        <v>103</v>
      </c>
      <c r="F209" s="454">
        <v>73</v>
      </c>
      <c r="G209" s="1"/>
      <c r="H209" s="127">
        <f t="shared" si="14"/>
        <v>-30</v>
      </c>
      <c r="I209" s="283">
        <f t="shared" si="15"/>
        <v>-0.29126213592233008</v>
      </c>
    </row>
    <row r="210" spans="1:9">
      <c r="A210" s="1"/>
      <c r="B210" s="643"/>
      <c r="C210" s="644" t="s">
        <v>105</v>
      </c>
      <c r="D210" s="644"/>
      <c r="E210" s="455">
        <v>147</v>
      </c>
      <c r="F210" s="455">
        <v>107</v>
      </c>
      <c r="G210" s="1"/>
      <c r="H210" s="128">
        <f t="shared" si="14"/>
        <v>-40</v>
      </c>
      <c r="I210" s="284">
        <f t="shared" si="15"/>
        <v>-0.27210884353741499</v>
      </c>
    </row>
    <row r="211" spans="1:9" ht="30.6">
      <c r="A211" s="1"/>
      <c r="B211" s="643"/>
      <c r="C211" s="643" t="s">
        <v>498</v>
      </c>
      <c r="D211" s="459" t="s">
        <v>9</v>
      </c>
      <c r="E211" s="454">
        <v>25</v>
      </c>
      <c r="F211" s="454">
        <v>27</v>
      </c>
      <c r="G211" s="1"/>
      <c r="H211" s="127">
        <f t="shared" si="14"/>
        <v>2</v>
      </c>
      <c r="I211" s="283">
        <f t="shared" si="15"/>
        <v>0.08</v>
      </c>
    </row>
    <row r="212" spans="1:9">
      <c r="A212" s="1"/>
      <c r="B212" s="643"/>
      <c r="C212" s="643"/>
      <c r="D212" s="459" t="s">
        <v>8</v>
      </c>
      <c r="E212" s="454">
        <v>36</v>
      </c>
      <c r="F212" s="454">
        <v>29</v>
      </c>
      <c r="G212" s="1"/>
      <c r="H212" s="127">
        <f t="shared" si="14"/>
        <v>-7</v>
      </c>
      <c r="I212" s="283">
        <f t="shared" si="15"/>
        <v>-0.19444444444444445</v>
      </c>
    </row>
    <row r="213" spans="1:9">
      <c r="A213" s="1"/>
      <c r="B213" s="643"/>
      <c r="C213" s="643"/>
      <c r="D213" s="459" t="s">
        <v>158</v>
      </c>
      <c r="E213" s="454">
        <v>14</v>
      </c>
      <c r="F213" s="454">
        <v>13</v>
      </c>
      <c r="G213" s="1"/>
      <c r="H213" s="127">
        <f t="shared" si="14"/>
        <v>-1</v>
      </c>
      <c r="I213" s="283">
        <f t="shared" si="15"/>
        <v>-7.1428571428571425E-2</v>
      </c>
    </row>
    <row r="214" spans="1:9">
      <c r="A214" s="1"/>
      <c r="B214" s="643"/>
      <c r="C214" s="644" t="s">
        <v>497</v>
      </c>
      <c r="D214" s="644"/>
      <c r="E214" s="455">
        <v>75</v>
      </c>
      <c r="F214" s="455">
        <v>69</v>
      </c>
      <c r="G214" s="1"/>
      <c r="H214" s="128">
        <f t="shared" si="14"/>
        <v>-6</v>
      </c>
      <c r="I214" s="284">
        <f t="shared" si="15"/>
        <v>-0.08</v>
      </c>
    </row>
    <row r="215" spans="1:9">
      <c r="A215" s="1"/>
      <c r="B215" s="643"/>
      <c r="C215" s="643" t="s">
        <v>99</v>
      </c>
      <c r="D215" s="459" t="s">
        <v>12</v>
      </c>
      <c r="E215" s="454">
        <v>140</v>
      </c>
      <c r="F215" s="454">
        <v>134</v>
      </c>
      <c r="G215" s="1"/>
      <c r="H215" s="127">
        <f t="shared" si="14"/>
        <v>-6</v>
      </c>
      <c r="I215" s="283">
        <f t="shared" si="15"/>
        <v>-4.2857142857142858E-2</v>
      </c>
    </row>
    <row r="216" spans="1:9">
      <c r="A216" s="1"/>
      <c r="B216" s="643"/>
      <c r="C216" s="643"/>
      <c r="D216" s="459" t="s">
        <v>484</v>
      </c>
      <c r="E216" s="454">
        <v>48</v>
      </c>
      <c r="F216" s="454">
        <v>59</v>
      </c>
      <c r="G216" s="1"/>
      <c r="H216" s="127">
        <f t="shared" si="14"/>
        <v>11</v>
      </c>
      <c r="I216" s="283">
        <f t="shared" si="15"/>
        <v>0.22916666666666666</v>
      </c>
    </row>
    <row r="217" spans="1:9">
      <c r="A217" s="1"/>
      <c r="B217" s="643"/>
      <c r="C217" s="643"/>
      <c r="D217" s="459" t="s">
        <v>4</v>
      </c>
      <c r="E217" s="454">
        <v>292</v>
      </c>
      <c r="F217" s="454">
        <v>269</v>
      </c>
      <c r="G217" s="1"/>
      <c r="H217" s="127">
        <f t="shared" si="14"/>
        <v>-23</v>
      </c>
      <c r="I217" s="283">
        <f t="shared" si="15"/>
        <v>-7.8767123287671229E-2</v>
      </c>
    </row>
    <row r="218" spans="1:9">
      <c r="A218" s="1"/>
      <c r="B218" s="643"/>
      <c r="C218" s="644" t="s">
        <v>106</v>
      </c>
      <c r="D218" s="644"/>
      <c r="E218" s="455">
        <v>480</v>
      </c>
      <c r="F218" s="455">
        <v>462</v>
      </c>
      <c r="G218" s="1"/>
      <c r="H218" s="128">
        <f t="shared" si="14"/>
        <v>-18</v>
      </c>
      <c r="I218" s="284">
        <f t="shared" si="15"/>
        <v>-3.7499999999999999E-2</v>
      </c>
    </row>
    <row r="219" spans="1:9">
      <c r="A219" s="1"/>
      <c r="B219" s="643"/>
      <c r="C219" s="458" t="s">
        <v>36</v>
      </c>
      <c r="D219" s="459" t="s">
        <v>485</v>
      </c>
      <c r="E219" s="454">
        <v>64</v>
      </c>
      <c r="F219" s="454">
        <v>56</v>
      </c>
      <c r="G219" s="1"/>
      <c r="H219" s="127">
        <f t="shared" si="14"/>
        <v>-8</v>
      </c>
      <c r="I219" s="283">
        <f t="shared" si="15"/>
        <v>-0.125</v>
      </c>
    </row>
    <row r="220" spans="1:9">
      <c r="A220" s="1"/>
      <c r="B220" s="643"/>
      <c r="C220" s="644" t="s">
        <v>93</v>
      </c>
      <c r="D220" s="644"/>
      <c r="E220" s="455">
        <v>64</v>
      </c>
      <c r="F220" s="455">
        <v>56</v>
      </c>
      <c r="G220" s="1"/>
      <c r="H220" s="128">
        <f t="shared" si="14"/>
        <v>-8</v>
      </c>
      <c r="I220" s="284">
        <f t="shared" si="15"/>
        <v>-0.125</v>
      </c>
    </row>
    <row r="221" spans="1:9">
      <c r="A221" s="1"/>
      <c r="B221" s="645" t="s">
        <v>278</v>
      </c>
      <c r="C221" s="645"/>
      <c r="D221" s="645"/>
      <c r="E221" s="460">
        <v>766</v>
      </c>
      <c r="F221" s="460">
        <f>F220+F218+F214+F210</f>
        <v>694</v>
      </c>
      <c r="G221" s="1"/>
      <c r="H221" s="129">
        <f t="shared" si="14"/>
        <v>-72</v>
      </c>
      <c r="I221" s="285">
        <f t="shared" si="15"/>
        <v>-9.3994778067885115E-2</v>
      </c>
    </row>
    <row r="222" spans="1:9">
      <c r="A222" s="1"/>
      <c r="B222" s="643" t="s">
        <v>261</v>
      </c>
      <c r="C222" s="643" t="s">
        <v>100</v>
      </c>
      <c r="D222" s="459" t="s">
        <v>124</v>
      </c>
      <c r="E222" s="454">
        <v>49</v>
      </c>
      <c r="F222" s="454">
        <v>50</v>
      </c>
      <c r="G222" s="1"/>
      <c r="H222" s="127">
        <f t="shared" si="14"/>
        <v>1</v>
      </c>
      <c r="I222" s="283">
        <f t="shared" si="15"/>
        <v>2.0408163265306121E-2</v>
      </c>
    </row>
    <row r="223" spans="1:9">
      <c r="A223" s="1"/>
      <c r="B223" s="643"/>
      <c r="C223" s="643"/>
      <c r="D223" s="459" t="s">
        <v>125</v>
      </c>
      <c r="E223" s="454">
        <v>82</v>
      </c>
      <c r="F223" s="454">
        <v>82</v>
      </c>
      <c r="G223" s="1"/>
      <c r="H223" s="127">
        <f t="shared" si="14"/>
        <v>0</v>
      </c>
      <c r="I223" s="283">
        <f t="shared" si="15"/>
        <v>0</v>
      </c>
    </row>
    <row r="224" spans="1:9">
      <c r="A224" s="1"/>
      <c r="B224" s="643"/>
      <c r="C224" s="644" t="s">
        <v>105</v>
      </c>
      <c r="D224" s="644"/>
      <c r="E224" s="455">
        <v>131</v>
      </c>
      <c r="F224" s="455">
        <v>132</v>
      </c>
      <c r="G224" s="1"/>
      <c r="H224" s="128">
        <f t="shared" si="14"/>
        <v>1</v>
      </c>
      <c r="I224" s="284">
        <f t="shared" si="15"/>
        <v>7.6335877862595417E-3</v>
      </c>
    </row>
    <row r="225" spans="1:9" ht="30.6">
      <c r="A225" s="1"/>
      <c r="B225" s="643"/>
      <c r="C225" s="643" t="s">
        <v>498</v>
      </c>
      <c r="D225" s="459" t="s">
        <v>9</v>
      </c>
      <c r="E225" s="454">
        <v>45</v>
      </c>
      <c r="F225" s="454">
        <v>14</v>
      </c>
      <c r="G225" s="1"/>
      <c r="H225" s="127">
        <f t="shared" si="14"/>
        <v>-31</v>
      </c>
      <c r="I225" s="283">
        <f t="shared" si="15"/>
        <v>-0.68888888888888888</v>
      </c>
    </row>
    <row r="226" spans="1:9">
      <c r="A226" s="1"/>
      <c r="B226" s="643"/>
      <c r="C226" s="643"/>
      <c r="D226" s="459" t="s">
        <v>8</v>
      </c>
      <c r="E226" s="454">
        <v>24</v>
      </c>
      <c r="F226" s="454">
        <v>26</v>
      </c>
      <c r="G226" s="1"/>
      <c r="H226" s="127">
        <f t="shared" si="14"/>
        <v>2</v>
      </c>
      <c r="I226" s="283">
        <f t="shared" si="15"/>
        <v>8.3333333333333329E-2</v>
      </c>
    </row>
    <row r="227" spans="1:9">
      <c r="A227" s="1"/>
      <c r="B227" s="643"/>
      <c r="C227" s="643"/>
      <c r="D227" s="459" t="s">
        <v>158</v>
      </c>
      <c r="E227" s="454">
        <v>45</v>
      </c>
      <c r="F227" s="454">
        <v>46</v>
      </c>
      <c r="G227" s="1"/>
      <c r="H227" s="127">
        <f t="shared" si="14"/>
        <v>1</v>
      </c>
      <c r="I227" s="283">
        <f t="shared" si="15"/>
        <v>2.2222222222222223E-2</v>
      </c>
    </row>
    <row r="228" spans="1:9">
      <c r="A228" s="1"/>
      <c r="B228" s="643"/>
      <c r="C228" s="644" t="s">
        <v>497</v>
      </c>
      <c r="D228" s="644"/>
      <c r="E228" s="455">
        <v>114</v>
      </c>
      <c r="F228" s="455">
        <v>86</v>
      </c>
      <c r="G228" s="1"/>
      <c r="H228" s="128">
        <f t="shared" si="14"/>
        <v>-28</v>
      </c>
      <c r="I228" s="284">
        <f t="shared" si="15"/>
        <v>-0.24561403508771928</v>
      </c>
    </row>
    <row r="229" spans="1:9">
      <c r="A229" s="1"/>
      <c r="B229" s="643"/>
      <c r="C229" s="643" t="s">
        <v>99</v>
      </c>
      <c r="D229" s="459" t="s">
        <v>12</v>
      </c>
      <c r="E229" s="454">
        <v>208</v>
      </c>
      <c r="F229" s="454">
        <v>158</v>
      </c>
      <c r="G229" s="1"/>
      <c r="H229" s="127">
        <f t="shared" si="14"/>
        <v>-50</v>
      </c>
      <c r="I229" s="283">
        <f t="shared" si="15"/>
        <v>-0.24038461538461539</v>
      </c>
    </row>
    <row r="230" spans="1:9">
      <c r="A230" s="1"/>
      <c r="B230" s="643"/>
      <c r="C230" s="643"/>
      <c r="D230" s="459" t="s">
        <v>484</v>
      </c>
      <c r="E230" s="454">
        <v>329</v>
      </c>
      <c r="F230" s="454">
        <v>349</v>
      </c>
      <c r="G230" s="1"/>
      <c r="H230" s="127">
        <f t="shared" si="14"/>
        <v>20</v>
      </c>
      <c r="I230" s="283">
        <f t="shared" si="15"/>
        <v>6.0790273556231005E-2</v>
      </c>
    </row>
    <row r="231" spans="1:9">
      <c r="A231" s="1"/>
      <c r="B231" s="643"/>
      <c r="C231" s="643"/>
      <c r="D231" s="459" t="s">
        <v>4</v>
      </c>
      <c r="E231" s="454">
        <v>357</v>
      </c>
      <c r="F231" s="454">
        <v>362</v>
      </c>
      <c r="G231" s="1"/>
      <c r="H231" s="127">
        <f t="shared" si="14"/>
        <v>5</v>
      </c>
      <c r="I231" s="283">
        <f t="shared" si="15"/>
        <v>1.4005602240896359E-2</v>
      </c>
    </row>
    <row r="232" spans="1:9">
      <c r="A232" s="1"/>
      <c r="B232" s="643"/>
      <c r="C232" s="644" t="s">
        <v>106</v>
      </c>
      <c r="D232" s="644"/>
      <c r="E232" s="455">
        <v>894</v>
      </c>
      <c r="F232" s="455">
        <v>869</v>
      </c>
      <c r="G232" s="1"/>
      <c r="H232" s="128">
        <f t="shared" si="14"/>
        <v>-25</v>
      </c>
      <c r="I232" s="284">
        <f t="shared" si="15"/>
        <v>-2.7964205816554809E-2</v>
      </c>
    </row>
    <row r="233" spans="1:9">
      <c r="A233" s="1"/>
      <c r="B233" s="643"/>
      <c r="C233" s="458" t="s">
        <v>36</v>
      </c>
      <c r="D233" s="459" t="s">
        <v>485</v>
      </c>
      <c r="E233" s="454">
        <v>64</v>
      </c>
      <c r="F233" s="454">
        <v>74</v>
      </c>
      <c r="G233" s="1"/>
      <c r="H233" s="127">
        <f t="shared" si="14"/>
        <v>10</v>
      </c>
      <c r="I233" s="283">
        <f t="shared" si="15"/>
        <v>0.15625</v>
      </c>
    </row>
    <row r="234" spans="1:9">
      <c r="A234" s="1"/>
      <c r="B234" s="643"/>
      <c r="C234" s="644" t="s">
        <v>93</v>
      </c>
      <c r="D234" s="644"/>
      <c r="E234" s="455">
        <v>64</v>
      </c>
      <c r="F234" s="455">
        <v>74</v>
      </c>
      <c r="G234" s="1"/>
      <c r="H234" s="128">
        <f t="shared" si="14"/>
        <v>10</v>
      </c>
      <c r="I234" s="284">
        <f t="shared" si="15"/>
        <v>0.15625</v>
      </c>
    </row>
    <row r="235" spans="1:9">
      <c r="A235" s="1"/>
      <c r="B235" s="645" t="s">
        <v>279</v>
      </c>
      <c r="C235" s="645"/>
      <c r="D235" s="645"/>
      <c r="E235" s="460">
        <v>1203</v>
      </c>
      <c r="F235" s="460">
        <f>F234+F232+F228+F224</f>
        <v>1161</v>
      </c>
      <c r="G235" s="1"/>
      <c r="H235" s="129">
        <f t="shared" si="14"/>
        <v>-42</v>
      </c>
      <c r="I235" s="285">
        <f t="shared" si="15"/>
        <v>-3.4912718204488775E-2</v>
      </c>
    </row>
    <row r="236" spans="1:9">
      <c r="A236" s="1"/>
      <c r="B236" s="643" t="s">
        <v>262</v>
      </c>
      <c r="C236" s="643" t="s">
        <v>100</v>
      </c>
      <c r="D236" s="459" t="s">
        <v>124</v>
      </c>
      <c r="E236" s="454">
        <v>744</v>
      </c>
      <c r="F236" s="454">
        <v>733</v>
      </c>
      <c r="G236" s="1"/>
      <c r="H236" s="127">
        <f t="shared" si="14"/>
        <v>-11</v>
      </c>
      <c r="I236" s="283">
        <f t="shared" si="15"/>
        <v>-1.4784946236559141E-2</v>
      </c>
    </row>
    <row r="237" spans="1:9">
      <c r="A237" s="1"/>
      <c r="B237" s="643"/>
      <c r="C237" s="643"/>
      <c r="D237" s="459" t="s">
        <v>125</v>
      </c>
      <c r="E237" s="454">
        <v>1503</v>
      </c>
      <c r="F237" s="454">
        <v>1390</v>
      </c>
      <c r="G237" s="1"/>
      <c r="H237" s="127">
        <f t="shared" si="14"/>
        <v>-113</v>
      </c>
      <c r="I237" s="283">
        <f t="shared" si="15"/>
        <v>-7.5182967398536263E-2</v>
      </c>
    </row>
    <row r="238" spans="1:9">
      <c r="A238" s="1"/>
      <c r="B238" s="643"/>
      <c r="C238" s="644" t="s">
        <v>105</v>
      </c>
      <c r="D238" s="644"/>
      <c r="E238" s="455">
        <v>2247</v>
      </c>
      <c r="F238" s="455">
        <v>2123</v>
      </c>
      <c r="G238" s="1"/>
      <c r="H238" s="128">
        <f t="shared" si="14"/>
        <v>-124</v>
      </c>
      <c r="I238" s="284">
        <f t="shared" si="15"/>
        <v>-5.518469069870939E-2</v>
      </c>
    </row>
    <row r="239" spans="1:9" ht="30.6">
      <c r="A239" s="1"/>
      <c r="B239" s="643"/>
      <c r="C239" s="643" t="s">
        <v>498</v>
      </c>
      <c r="D239" s="459" t="s">
        <v>9</v>
      </c>
      <c r="E239" s="454">
        <v>979</v>
      </c>
      <c r="F239" s="454">
        <v>1021</v>
      </c>
      <c r="G239" s="1"/>
      <c r="H239" s="127">
        <f t="shared" si="14"/>
        <v>42</v>
      </c>
      <c r="I239" s="283">
        <f t="shared" si="15"/>
        <v>4.290091930541369E-2</v>
      </c>
    </row>
    <row r="240" spans="1:9">
      <c r="A240" s="1"/>
      <c r="B240" s="643"/>
      <c r="C240" s="643"/>
      <c r="D240" s="459" t="s">
        <v>8</v>
      </c>
      <c r="E240" s="454">
        <v>1054</v>
      </c>
      <c r="F240" s="454">
        <v>1031</v>
      </c>
      <c r="G240" s="1"/>
      <c r="H240" s="127">
        <f t="shared" si="14"/>
        <v>-23</v>
      </c>
      <c r="I240" s="283">
        <f t="shared" si="15"/>
        <v>-2.1821631878557873E-2</v>
      </c>
    </row>
    <row r="241" spans="1:9">
      <c r="A241" s="1"/>
      <c r="B241" s="643"/>
      <c r="C241" s="643"/>
      <c r="D241" s="459" t="s">
        <v>158</v>
      </c>
      <c r="E241" s="454">
        <v>711</v>
      </c>
      <c r="F241" s="454">
        <v>721</v>
      </c>
      <c r="G241" s="1"/>
      <c r="H241" s="127">
        <f t="shared" si="14"/>
        <v>10</v>
      </c>
      <c r="I241" s="283">
        <f t="shared" si="15"/>
        <v>1.4064697609001406E-2</v>
      </c>
    </row>
    <row r="242" spans="1:9">
      <c r="A242" s="1"/>
      <c r="B242" s="643"/>
      <c r="C242" s="644" t="s">
        <v>497</v>
      </c>
      <c r="D242" s="644"/>
      <c r="E242" s="455">
        <v>2744</v>
      </c>
      <c r="F242" s="455">
        <v>2773</v>
      </c>
      <c r="G242" s="1"/>
      <c r="H242" s="128">
        <f t="shared" si="14"/>
        <v>29</v>
      </c>
      <c r="I242" s="284">
        <f t="shared" si="15"/>
        <v>1.0568513119533527E-2</v>
      </c>
    </row>
    <row r="243" spans="1:9">
      <c r="A243" s="1"/>
      <c r="B243" s="643"/>
      <c r="C243" s="643" t="s">
        <v>99</v>
      </c>
      <c r="D243" s="459" t="s">
        <v>12</v>
      </c>
      <c r="E243" s="454">
        <v>1994</v>
      </c>
      <c r="F243" s="454">
        <v>1982</v>
      </c>
      <c r="G243" s="1"/>
      <c r="H243" s="127">
        <f t="shared" si="14"/>
        <v>-12</v>
      </c>
      <c r="I243" s="283">
        <f t="shared" si="15"/>
        <v>-6.018054162487462E-3</v>
      </c>
    </row>
    <row r="244" spans="1:9">
      <c r="A244" s="1"/>
      <c r="B244" s="643"/>
      <c r="C244" s="643"/>
      <c r="D244" s="459" t="s">
        <v>484</v>
      </c>
      <c r="E244" s="454">
        <v>1264</v>
      </c>
      <c r="F244" s="454">
        <v>1295</v>
      </c>
      <c r="G244" s="1"/>
      <c r="H244" s="127">
        <f t="shared" si="14"/>
        <v>31</v>
      </c>
      <c r="I244" s="283">
        <f t="shared" si="15"/>
        <v>2.4525316455696201E-2</v>
      </c>
    </row>
    <row r="245" spans="1:9">
      <c r="A245" s="1"/>
      <c r="B245" s="643"/>
      <c r="C245" s="643"/>
      <c r="D245" s="459" t="s">
        <v>4</v>
      </c>
      <c r="E245" s="454">
        <v>2994</v>
      </c>
      <c r="F245" s="454">
        <v>3119</v>
      </c>
      <c r="G245" s="1"/>
      <c r="H245" s="127">
        <f t="shared" si="14"/>
        <v>125</v>
      </c>
      <c r="I245" s="283">
        <f t="shared" si="15"/>
        <v>4.1750167000668005E-2</v>
      </c>
    </row>
    <row r="246" spans="1:9">
      <c r="A246" s="1"/>
      <c r="B246" s="643"/>
      <c r="C246" s="644" t="s">
        <v>106</v>
      </c>
      <c r="D246" s="644"/>
      <c r="E246" s="455">
        <v>6252</v>
      </c>
      <c r="F246" s="455">
        <v>6396</v>
      </c>
      <c r="G246" s="1"/>
      <c r="H246" s="128">
        <f t="shared" si="14"/>
        <v>144</v>
      </c>
      <c r="I246" s="284">
        <f t="shared" si="15"/>
        <v>2.3032629558541268E-2</v>
      </c>
    </row>
    <row r="247" spans="1:9">
      <c r="A247" s="1"/>
      <c r="B247" s="643"/>
      <c r="C247" s="643" t="s">
        <v>36</v>
      </c>
      <c r="D247" s="459" t="s">
        <v>485</v>
      </c>
      <c r="E247" s="454">
        <v>1125</v>
      </c>
      <c r="F247" s="454">
        <v>1147</v>
      </c>
      <c r="G247" s="1"/>
      <c r="H247" s="127">
        <f t="shared" si="14"/>
        <v>22</v>
      </c>
      <c r="I247" s="283">
        <f t="shared" si="15"/>
        <v>1.9555555555555555E-2</v>
      </c>
    </row>
    <row r="248" spans="1:9">
      <c r="A248" s="1"/>
      <c r="B248" s="643"/>
      <c r="C248" s="643"/>
      <c r="D248" s="459" t="s">
        <v>36</v>
      </c>
      <c r="E248" s="454">
        <v>10</v>
      </c>
      <c r="F248" s="454">
        <v>16</v>
      </c>
      <c r="G248" s="1"/>
      <c r="H248" s="127">
        <f t="shared" si="14"/>
        <v>6</v>
      </c>
      <c r="I248" s="283">
        <f t="shared" si="15"/>
        <v>0.6</v>
      </c>
    </row>
    <row r="249" spans="1:9">
      <c r="A249" s="1"/>
      <c r="B249" s="643"/>
      <c r="C249" s="644" t="s">
        <v>93</v>
      </c>
      <c r="D249" s="644"/>
      <c r="E249" s="455">
        <v>1135</v>
      </c>
      <c r="F249" s="455">
        <v>1163</v>
      </c>
      <c r="G249" s="1"/>
      <c r="H249" s="128">
        <f t="shared" si="14"/>
        <v>28</v>
      </c>
      <c r="I249" s="284">
        <f t="shared" si="15"/>
        <v>2.4669603524229075E-2</v>
      </c>
    </row>
    <row r="250" spans="1:9">
      <c r="A250" s="1"/>
      <c r="B250" s="645" t="s">
        <v>280</v>
      </c>
      <c r="C250" s="645"/>
      <c r="D250" s="645"/>
      <c r="E250" s="460">
        <v>12378</v>
      </c>
      <c r="F250" s="460">
        <f>F249+F246+F242+F238</f>
        <v>12455</v>
      </c>
      <c r="G250" s="1"/>
      <c r="H250" s="129">
        <f t="shared" si="14"/>
        <v>77</v>
      </c>
      <c r="I250" s="285">
        <f t="shared" si="15"/>
        <v>6.2207141703021487E-3</v>
      </c>
    </row>
    <row r="251" spans="1:9">
      <c r="A251" s="1"/>
      <c r="B251" s="643" t="s">
        <v>263</v>
      </c>
      <c r="C251" s="643" t="s">
        <v>100</v>
      </c>
      <c r="D251" s="459" t="s">
        <v>124</v>
      </c>
      <c r="E251" s="454">
        <v>129</v>
      </c>
      <c r="F251" s="454">
        <v>120</v>
      </c>
      <c r="G251" s="1"/>
      <c r="H251" s="127">
        <f t="shared" si="14"/>
        <v>-9</v>
      </c>
      <c r="I251" s="283">
        <f t="shared" si="15"/>
        <v>-6.9767441860465115E-2</v>
      </c>
    </row>
    <row r="252" spans="1:9">
      <c r="A252" s="1"/>
      <c r="B252" s="643"/>
      <c r="C252" s="643"/>
      <c r="D252" s="459" t="s">
        <v>125</v>
      </c>
      <c r="E252" s="454">
        <v>294</v>
      </c>
      <c r="F252" s="454">
        <v>358</v>
      </c>
      <c r="G252" s="1"/>
      <c r="H252" s="127">
        <f t="shared" si="14"/>
        <v>64</v>
      </c>
      <c r="I252" s="283">
        <f t="shared" si="15"/>
        <v>0.21768707482993196</v>
      </c>
    </row>
    <row r="253" spans="1:9">
      <c r="A253" s="1"/>
      <c r="B253" s="643"/>
      <c r="C253" s="644" t="s">
        <v>105</v>
      </c>
      <c r="D253" s="644"/>
      <c r="E253" s="455">
        <v>423</v>
      </c>
      <c r="F253" s="455">
        <v>478</v>
      </c>
      <c r="G253" s="1"/>
      <c r="H253" s="128">
        <f t="shared" ref="H253:H316" si="16">F253-E253</f>
        <v>55</v>
      </c>
      <c r="I253" s="284">
        <f t="shared" ref="I253:I316" si="17">H253/E253</f>
        <v>0.13002364066193853</v>
      </c>
    </row>
    <row r="254" spans="1:9" ht="30.6">
      <c r="A254" s="1"/>
      <c r="B254" s="643"/>
      <c r="C254" s="643" t="s">
        <v>498</v>
      </c>
      <c r="D254" s="459" t="s">
        <v>9</v>
      </c>
      <c r="E254" s="454">
        <v>232</v>
      </c>
      <c r="F254" s="454">
        <v>216</v>
      </c>
      <c r="G254" s="1"/>
      <c r="H254" s="127">
        <f t="shared" si="16"/>
        <v>-16</v>
      </c>
      <c r="I254" s="283">
        <f t="shared" si="17"/>
        <v>-6.8965517241379309E-2</v>
      </c>
    </row>
    <row r="255" spans="1:9">
      <c r="A255" s="1"/>
      <c r="B255" s="643"/>
      <c r="C255" s="643"/>
      <c r="D255" s="459" t="s">
        <v>8</v>
      </c>
      <c r="E255" s="454">
        <v>244</v>
      </c>
      <c r="F255" s="454">
        <v>252</v>
      </c>
      <c r="G255" s="1"/>
      <c r="H255" s="127">
        <f t="shared" si="16"/>
        <v>8</v>
      </c>
      <c r="I255" s="283">
        <f t="shared" si="17"/>
        <v>3.2786885245901641E-2</v>
      </c>
    </row>
    <row r="256" spans="1:9">
      <c r="A256" s="1"/>
      <c r="B256" s="643"/>
      <c r="C256" s="643"/>
      <c r="D256" s="459" t="s">
        <v>158</v>
      </c>
      <c r="E256" s="454">
        <v>160</v>
      </c>
      <c r="F256" s="454">
        <v>151</v>
      </c>
      <c r="G256" s="1"/>
      <c r="H256" s="127">
        <f t="shared" si="16"/>
        <v>-9</v>
      </c>
      <c r="I256" s="283">
        <f t="shared" si="17"/>
        <v>-5.6250000000000001E-2</v>
      </c>
    </row>
    <row r="257" spans="1:9">
      <c r="A257" s="1"/>
      <c r="B257" s="643"/>
      <c r="C257" s="644" t="s">
        <v>497</v>
      </c>
      <c r="D257" s="644"/>
      <c r="E257" s="455">
        <v>636</v>
      </c>
      <c r="F257" s="455">
        <v>619</v>
      </c>
      <c r="G257" s="1"/>
      <c r="H257" s="128">
        <f t="shared" si="16"/>
        <v>-17</v>
      </c>
      <c r="I257" s="284">
        <f t="shared" si="17"/>
        <v>-2.6729559748427674E-2</v>
      </c>
    </row>
    <row r="258" spans="1:9">
      <c r="A258" s="1"/>
      <c r="B258" s="643"/>
      <c r="C258" s="643" t="s">
        <v>99</v>
      </c>
      <c r="D258" s="459" t="s">
        <v>12</v>
      </c>
      <c r="E258" s="454">
        <v>449</v>
      </c>
      <c r="F258" s="454">
        <v>443</v>
      </c>
      <c r="G258" s="1"/>
      <c r="H258" s="127">
        <f t="shared" si="16"/>
        <v>-6</v>
      </c>
      <c r="I258" s="283">
        <f t="shared" si="17"/>
        <v>-1.3363028953229399E-2</v>
      </c>
    </row>
    <row r="259" spans="1:9">
      <c r="A259" s="1"/>
      <c r="B259" s="643"/>
      <c r="C259" s="643"/>
      <c r="D259" s="459" t="s">
        <v>484</v>
      </c>
      <c r="E259" s="454">
        <v>381</v>
      </c>
      <c r="F259" s="454">
        <v>398</v>
      </c>
      <c r="G259" s="1"/>
      <c r="H259" s="127">
        <f t="shared" si="16"/>
        <v>17</v>
      </c>
      <c r="I259" s="283">
        <f t="shared" si="17"/>
        <v>4.4619422572178477E-2</v>
      </c>
    </row>
    <row r="260" spans="1:9">
      <c r="A260" s="1"/>
      <c r="B260" s="643"/>
      <c r="C260" s="643"/>
      <c r="D260" s="459" t="s">
        <v>4</v>
      </c>
      <c r="E260" s="454">
        <v>786</v>
      </c>
      <c r="F260" s="454">
        <v>785</v>
      </c>
      <c r="G260" s="1"/>
      <c r="H260" s="127">
        <f t="shared" si="16"/>
        <v>-1</v>
      </c>
      <c r="I260" s="283">
        <f t="shared" si="17"/>
        <v>-1.2722646310432571E-3</v>
      </c>
    </row>
    <row r="261" spans="1:9">
      <c r="A261" s="1"/>
      <c r="B261" s="643"/>
      <c r="C261" s="644" t="s">
        <v>106</v>
      </c>
      <c r="D261" s="644"/>
      <c r="E261" s="455">
        <v>1616</v>
      </c>
      <c r="F261" s="455">
        <v>1626</v>
      </c>
      <c r="G261" s="1"/>
      <c r="H261" s="128">
        <f t="shared" si="16"/>
        <v>10</v>
      </c>
      <c r="I261" s="284">
        <f t="shared" si="17"/>
        <v>6.1881188118811884E-3</v>
      </c>
    </row>
    <row r="262" spans="1:9">
      <c r="A262" s="1"/>
      <c r="B262" s="643"/>
      <c r="C262" s="458" t="s">
        <v>36</v>
      </c>
      <c r="D262" s="459" t="s">
        <v>485</v>
      </c>
      <c r="E262" s="454">
        <v>308</v>
      </c>
      <c r="F262" s="454">
        <v>273</v>
      </c>
      <c r="G262" s="1"/>
      <c r="H262" s="127">
        <f t="shared" si="16"/>
        <v>-35</v>
      </c>
      <c r="I262" s="283">
        <f t="shared" si="17"/>
        <v>-0.11363636363636363</v>
      </c>
    </row>
    <row r="263" spans="1:9">
      <c r="A263" s="1"/>
      <c r="B263" s="643"/>
      <c r="C263" s="644" t="s">
        <v>93</v>
      </c>
      <c r="D263" s="644"/>
      <c r="E263" s="455">
        <v>308</v>
      </c>
      <c r="F263" s="455">
        <v>273</v>
      </c>
      <c r="G263" s="1"/>
      <c r="H263" s="128">
        <f t="shared" si="16"/>
        <v>-35</v>
      </c>
      <c r="I263" s="284">
        <f t="shared" si="17"/>
        <v>-0.11363636363636363</v>
      </c>
    </row>
    <row r="264" spans="1:9">
      <c r="A264" s="1"/>
      <c r="B264" s="645" t="s">
        <v>281</v>
      </c>
      <c r="C264" s="645"/>
      <c r="D264" s="645"/>
      <c r="E264" s="460">
        <v>2983</v>
      </c>
      <c r="F264" s="460">
        <f>F263+F261+F257+F253</f>
        <v>2996</v>
      </c>
      <c r="G264" s="1"/>
      <c r="H264" s="129">
        <f t="shared" si="16"/>
        <v>13</v>
      </c>
      <c r="I264" s="285">
        <f t="shared" si="17"/>
        <v>4.3580288300368759E-3</v>
      </c>
    </row>
    <row r="265" spans="1:9">
      <c r="A265" s="1"/>
      <c r="B265" s="643" t="s">
        <v>264</v>
      </c>
      <c r="C265" s="643" t="s">
        <v>100</v>
      </c>
      <c r="D265" s="459" t="s">
        <v>124</v>
      </c>
      <c r="E265" s="454">
        <v>71</v>
      </c>
      <c r="F265" s="454">
        <v>77</v>
      </c>
      <c r="G265" s="1"/>
      <c r="H265" s="127">
        <f t="shared" si="16"/>
        <v>6</v>
      </c>
      <c r="I265" s="283">
        <f t="shared" si="17"/>
        <v>8.4507042253521125E-2</v>
      </c>
    </row>
    <row r="266" spans="1:9">
      <c r="A266" s="1"/>
      <c r="B266" s="643"/>
      <c r="C266" s="643"/>
      <c r="D266" s="459" t="s">
        <v>125</v>
      </c>
      <c r="E266" s="454">
        <v>114</v>
      </c>
      <c r="F266" s="454">
        <v>140</v>
      </c>
      <c r="G266" s="1"/>
      <c r="H266" s="127">
        <f t="shared" si="16"/>
        <v>26</v>
      </c>
      <c r="I266" s="283">
        <f t="shared" si="17"/>
        <v>0.22807017543859648</v>
      </c>
    </row>
    <row r="267" spans="1:9">
      <c r="A267" s="1"/>
      <c r="B267" s="643"/>
      <c r="C267" s="644" t="s">
        <v>105</v>
      </c>
      <c r="D267" s="644"/>
      <c r="E267" s="455">
        <v>185</v>
      </c>
      <c r="F267" s="455">
        <v>217</v>
      </c>
      <c r="G267" s="1"/>
      <c r="H267" s="128">
        <f t="shared" si="16"/>
        <v>32</v>
      </c>
      <c r="I267" s="284">
        <f t="shared" si="17"/>
        <v>0.17297297297297298</v>
      </c>
    </row>
    <row r="268" spans="1:9" ht="30.6">
      <c r="A268" s="1"/>
      <c r="B268" s="643"/>
      <c r="C268" s="643" t="s">
        <v>498</v>
      </c>
      <c r="D268" s="459" t="s">
        <v>9</v>
      </c>
      <c r="E268" s="454">
        <v>17</v>
      </c>
      <c r="F268" s="454">
        <v>14</v>
      </c>
      <c r="G268" s="1"/>
      <c r="H268" s="127">
        <f t="shared" si="16"/>
        <v>-3</v>
      </c>
      <c r="I268" s="283">
        <f t="shared" si="17"/>
        <v>-0.17647058823529413</v>
      </c>
    </row>
    <row r="269" spans="1:9">
      <c r="A269" s="1"/>
      <c r="B269" s="643"/>
      <c r="C269" s="643"/>
      <c r="D269" s="459" t="s">
        <v>8</v>
      </c>
      <c r="E269" s="454">
        <v>51</v>
      </c>
      <c r="F269" s="454">
        <v>55</v>
      </c>
      <c r="G269" s="1"/>
      <c r="H269" s="127">
        <f t="shared" si="16"/>
        <v>4</v>
      </c>
      <c r="I269" s="283">
        <f t="shared" si="17"/>
        <v>7.8431372549019607E-2</v>
      </c>
    </row>
    <row r="270" spans="1:9">
      <c r="A270" s="1"/>
      <c r="B270" s="643"/>
      <c r="C270" s="644" t="s">
        <v>497</v>
      </c>
      <c r="D270" s="644"/>
      <c r="E270" s="455">
        <v>68</v>
      </c>
      <c r="F270" s="455">
        <v>69</v>
      </c>
      <c r="G270" s="1"/>
      <c r="H270" s="128">
        <f t="shared" si="16"/>
        <v>1</v>
      </c>
      <c r="I270" s="284">
        <f t="shared" si="17"/>
        <v>1.4705882352941176E-2</v>
      </c>
    </row>
    <row r="271" spans="1:9">
      <c r="A271" s="1"/>
      <c r="B271" s="643"/>
      <c r="C271" s="643" t="s">
        <v>99</v>
      </c>
      <c r="D271" s="459" t="s">
        <v>12</v>
      </c>
      <c r="E271" s="454">
        <v>255</v>
      </c>
      <c r="F271" s="454">
        <v>281</v>
      </c>
      <c r="G271" s="1"/>
      <c r="H271" s="127">
        <f t="shared" si="16"/>
        <v>26</v>
      </c>
      <c r="I271" s="283">
        <f t="shared" si="17"/>
        <v>0.10196078431372549</v>
      </c>
    </row>
    <row r="272" spans="1:9">
      <c r="A272" s="1"/>
      <c r="B272" s="643"/>
      <c r="C272" s="643"/>
      <c r="D272" s="459" t="s">
        <v>484</v>
      </c>
      <c r="E272" s="454">
        <v>258</v>
      </c>
      <c r="F272" s="454">
        <v>253</v>
      </c>
      <c r="G272" s="1"/>
      <c r="H272" s="127">
        <f t="shared" si="16"/>
        <v>-5</v>
      </c>
      <c r="I272" s="283">
        <f t="shared" si="17"/>
        <v>-1.937984496124031E-2</v>
      </c>
    </row>
    <row r="273" spans="1:9">
      <c r="A273" s="1"/>
      <c r="B273" s="643"/>
      <c r="C273" s="643"/>
      <c r="D273" s="459" t="s">
        <v>4</v>
      </c>
      <c r="E273" s="454">
        <v>437</v>
      </c>
      <c r="F273" s="454">
        <v>409</v>
      </c>
      <c r="G273" s="1"/>
      <c r="H273" s="127">
        <f t="shared" si="16"/>
        <v>-28</v>
      </c>
      <c r="I273" s="283">
        <f t="shared" si="17"/>
        <v>-6.4073226544622428E-2</v>
      </c>
    </row>
    <row r="274" spans="1:9">
      <c r="A274" s="1"/>
      <c r="B274" s="643"/>
      <c r="C274" s="644" t="s">
        <v>106</v>
      </c>
      <c r="D274" s="644"/>
      <c r="E274" s="455">
        <v>950</v>
      </c>
      <c r="F274" s="455">
        <v>943</v>
      </c>
      <c r="G274" s="1"/>
      <c r="H274" s="128">
        <f t="shared" si="16"/>
        <v>-7</v>
      </c>
      <c r="I274" s="284">
        <f t="shared" si="17"/>
        <v>-7.3684210526315788E-3</v>
      </c>
    </row>
    <row r="275" spans="1:9">
      <c r="A275" s="1"/>
      <c r="B275" s="643"/>
      <c r="C275" s="458" t="s">
        <v>36</v>
      </c>
      <c r="D275" s="459" t="s">
        <v>485</v>
      </c>
      <c r="E275" s="454">
        <v>166</v>
      </c>
      <c r="F275" s="454">
        <v>176</v>
      </c>
      <c r="G275" s="1"/>
      <c r="H275" s="127">
        <f t="shared" si="16"/>
        <v>10</v>
      </c>
      <c r="I275" s="283">
        <f t="shared" si="17"/>
        <v>6.0240963855421686E-2</v>
      </c>
    </row>
    <row r="276" spans="1:9">
      <c r="A276" s="1"/>
      <c r="B276" s="643"/>
      <c r="C276" s="644" t="s">
        <v>93</v>
      </c>
      <c r="D276" s="644"/>
      <c r="E276" s="455">
        <v>166</v>
      </c>
      <c r="F276" s="455">
        <v>176</v>
      </c>
      <c r="G276" s="1"/>
      <c r="H276" s="128">
        <f t="shared" si="16"/>
        <v>10</v>
      </c>
      <c r="I276" s="284">
        <f t="shared" si="17"/>
        <v>6.0240963855421686E-2</v>
      </c>
    </row>
    <row r="277" spans="1:9">
      <c r="A277" s="1"/>
      <c r="B277" s="645" t="s">
        <v>282</v>
      </c>
      <c r="C277" s="645"/>
      <c r="D277" s="645"/>
      <c r="E277" s="460">
        <v>1369</v>
      </c>
      <c r="F277" s="460">
        <f>F276+F274+F270+F267</f>
        <v>1405</v>
      </c>
      <c r="G277" s="1"/>
      <c r="H277" s="129">
        <f t="shared" si="16"/>
        <v>36</v>
      </c>
      <c r="I277" s="285">
        <f t="shared" si="17"/>
        <v>2.6296566837107377E-2</v>
      </c>
    </row>
    <row r="278" spans="1:9">
      <c r="A278" s="1"/>
      <c r="B278" s="643" t="s">
        <v>265</v>
      </c>
      <c r="C278" s="643" t="s">
        <v>100</v>
      </c>
      <c r="D278" s="459" t="s">
        <v>124</v>
      </c>
      <c r="E278" s="454">
        <v>9</v>
      </c>
      <c r="F278" s="454">
        <v>21</v>
      </c>
      <c r="G278" s="1"/>
      <c r="H278" s="127">
        <f t="shared" si="16"/>
        <v>12</v>
      </c>
      <c r="I278" s="283">
        <f t="shared" si="17"/>
        <v>1.3333333333333333</v>
      </c>
    </row>
    <row r="279" spans="1:9">
      <c r="A279" s="1"/>
      <c r="B279" s="643"/>
      <c r="C279" s="643"/>
      <c r="D279" s="459" t="s">
        <v>125</v>
      </c>
      <c r="E279" s="454">
        <v>47</v>
      </c>
      <c r="F279" s="454">
        <v>32</v>
      </c>
      <c r="G279" s="1"/>
      <c r="H279" s="127">
        <f t="shared" si="16"/>
        <v>-15</v>
      </c>
      <c r="I279" s="283">
        <f t="shared" si="17"/>
        <v>-0.31914893617021278</v>
      </c>
    </row>
    <row r="280" spans="1:9">
      <c r="A280" s="1"/>
      <c r="B280" s="643"/>
      <c r="C280" s="644" t="s">
        <v>105</v>
      </c>
      <c r="D280" s="644"/>
      <c r="E280" s="455">
        <v>56</v>
      </c>
      <c r="F280" s="455">
        <v>53</v>
      </c>
      <c r="G280" s="1"/>
      <c r="H280" s="128">
        <f t="shared" si="16"/>
        <v>-3</v>
      </c>
      <c r="I280" s="284">
        <f t="shared" si="17"/>
        <v>-5.3571428571428568E-2</v>
      </c>
    </row>
    <row r="281" spans="1:9" ht="30.6">
      <c r="A281" s="1"/>
      <c r="B281" s="643"/>
      <c r="C281" s="643" t="s">
        <v>498</v>
      </c>
      <c r="D281" s="459" t="s">
        <v>9</v>
      </c>
      <c r="E281" s="454">
        <v>14</v>
      </c>
      <c r="F281" s="454">
        <v>17</v>
      </c>
      <c r="G281" s="1"/>
      <c r="H281" s="127">
        <f t="shared" si="16"/>
        <v>3</v>
      </c>
      <c r="I281" s="283">
        <f t="shared" si="17"/>
        <v>0.21428571428571427</v>
      </c>
    </row>
    <row r="282" spans="1:9">
      <c r="A282" s="1"/>
      <c r="B282" s="643"/>
      <c r="C282" s="643"/>
      <c r="D282" s="459" t="s">
        <v>8</v>
      </c>
      <c r="E282" s="454">
        <v>16</v>
      </c>
      <c r="F282" s="454">
        <v>19</v>
      </c>
      <c r="G282" s="1"/>
      <c r="H282" s="127">
        <f t="shared" si="16"/>
        <v>3</v>
      </c>
      <c r="I282" s="283">
        <f t="shared" si="17"/>
        <v>0.1875</v>
      </c>
    </row>
    <row r="283" spans="1:9">
      <c r="A283" s="1"/>
      <c r="B283" s="643"/>
      <c r="C283" s="643"/>
      <c r="D283" s="459" t="s">
        <v>158</v>
      </c>
      <c r="E283" s="454">
        <v>17</v>
      </c>
      <c r="F283" s="454">
        <v>17</v>
      </c>
      <c r="G283" s="1"/>
      <c r="H283" s="127">
        <f t="shared" si="16"/>
        <v>0</v>
      </c>
      <c r="I283" s="283">
        <f t="shared" si="17"/>
        <v>0</v>
      </c>
    </row>
    <row r="284" spans="1:9">
      <c r="A284" s="1"/>
      <c r="B284" s="643"/>
      <c r="C284" s="644" t="s">
        <v>497</v>
      </c>
      <c r="D284" s="644"/>
      <c r="E284" s="455">
        <v>47</v>
      </c>
      <c r="F284" s="455">
        <v>53</v>
      </c>
      <c r="G284" s="1"/>
      <c r="H284" s="128">
        <f t="shared" si="16"/>
        <v>6</v>
      </c>
      <c r="I284" s="284">
        <f t="shared" si="17"/>
        <v>0.1276595744680851</v>
      </c>
    </row>
    <row r="285" spans="1:9">
      <c r="A285" s="1"/>
      <c r="B285" s="643"/>
      <c r="C285" s="643" t="s">
        <v>99</v>
      </c>
      <c r="D285" s="459" t="s">
        <v>12</v>
      </c>
      <c r="E285" s="454">
        <v>140</v>
      </c>
      <c r="F285" s="454">
        <v>120</v>
      </c>
      <c r="G285" s="1"/>
      <c r="H285" s="127">
        <f t="shared" si="16"/>
        <v>-20</v>
      </c>
      <c r="I285" s="283">
        <f t="shared" si="17"/>
        <v>-0.14285714285714285</v>
      </c>
    </row>
    <row r="286" spans="1:9">
      <c r="A286" s="1"/>
      <c r="B286" s="643"/>
      <c r="C286" s="643"/>
      <c r="D286" s="459" t="s">
        <v>484</v>
      </c>
      <c r="E286" s="454">
        <v>27</v>
      </c>
      <c r="F286" s="454">
        <v>30</v>
      </c>
      <c r="G286" s="1"/>
      <c r="H286" s="127">
        <f t="shared" si="16"/>
        <v>3</v>
      </c>
      <c r="I286" s="283">
        <f t="shared" si="17"/>
        <v>0.1111111111111111</v>
      </c>
    </row>
    <row r="287" spans="1:9">
      <c r="A287" s="1"/>
      <c r="B287" s="643"/>
      <c r="C287" s="643"/>
      <c r="D287" s="459" t="s">
        <v>4</v>
      </c>
      <c r="E287" s="454">
        <v>214</v>
      </c>
      <c r="F287" s="454">
        <v>209</v>
      </c>
      <c r="G287" s="1"/>
      <c r="H287" s="127">
        <f t="shared" si="16"/>
        <v>-5</v>
      </c>
      <c r="I287" s="283">
        <f t="shared" si="17"/>
        <v>-2.336448598130841E-2</v>
      </c>
    </row>
    <row r="288" spans="1:9">
      <c r="A288" s="1"/>
      <c r="B288" s="643"/>
      <c r="C288" s="644" t="s">
        <v>106</v>
      </c>
      <c r="D288" s="644"/>
      <c r="E288" s="455">
        <v>381</v>
      </c>
      <c r="F288" s="455">
        <v>359</v>
      </c>
      <c r="G288" s="1"/>
      <c r="H288" s="128">
        <f t="shared" si="16"/>
        <v>-22</v>
      </c>
      <c r="I288" s="284">
        <f t="shared" si="17"/>
        <v>-5.774278215223097E-2</v>
      </c>
    </row>
    <row r="289" spans="1:9">
      <c r="A289" s="1"/>
      <c r="B289" s="643"/>
      <c r="C289" s="458" t="s">
        <v>36</v>
      </c>
      <c r="D289" s="459" t="s">
        <v>485</v>
      </c>
      <c r="E289" s="454">
        <v>41</v>
      </c>
      <c r="F289" s="454">
        <v>46</v>
      </c>
      <c r="G289" s="1"/>
      <c r="H289" s="127">
        <f t="shared" si="16"/>
        <v>5</v>
      </c>
      <c r="I289" s="283">
        <f t="shared" si="17"/>
        <v>0.12195121951219512</v>
      </c>
    </row>
    <row r="290" spans="1:9">
      <c r="A290" s="1"/>
      <c r="B290" s="643"/>
      <c r="C290" s="644" t="s">
        <v>93</v>
      </c>
      <c r="D290" s="644"/>
      <c r="E290" s="455">
        <v>41</v>
      </c>
      <c r="F290" s="455">
        <v>46</v>
      </c>
      <c r="G290" s="1"/>
      <c r="H290" s="128">
        <f t="shared" si="16"/>
        <v>5</v>
      </c>
      <c r="I290" s="284">
        <f t="shared" si="17"/>
        <v>0.12195121951219512</v>
      </c>
    </row>
    <row r="291" spans="1:9">
      <c r="A291" s="1"/>
      <c r="B291" s="645" t="s">
        <v>283</v>
      </c>
      <c r="C291" s="645"/>
      <c r="D291" s="645"/>
      <c r="E291" s="460">
        <v>525</v>
      </c>
      <c r="F291" s="460">
        <f>F290+F288+F284+F280</f>
        <v>511</v>
      </c>
      <c r="G291" s="1"/>
      <c r="H291" s="129">
        <f t="shared" si="16"/>
        <v>-14</v>
      </c>
      <c r="I291" s="285">
        <f t="shared" si="17"/>
        <v>-2.6666666666666668E-2</v>
      </c>
    </row>
    <row r="292" spans="1:9">
      <c r="A292" s="1"/>
      <c r="B292" s="643" t="s">
        <v>266</v>
      </c>
      <c r="C292" s="643" t="s">
        <v>100</v>
      </c>
      <c r="D292" s="459" t="s">
        <v>124</v>
      </c>
      <c r="E292" s="454">
        <v>87</v>
      </c>
      <c r="F292" s="454">
        <v>66</v>
      </c>
      <c r="G292" s="1"/>
      <c r="H292" s="127">
        <f t="shared" si="16"/>
        <v>-21</v>
      </c>
      <c r="I292" s="283">
        <f t="shared" si="17"/>
        <v>-0.2413793103448276</v>
      </c>
    </row>
    <row r="293" spans="1:9">
      <c r="A293" s="1"/>
      <c r="B293" s="643"/>
      <c r="C293" s="643"/>
      <c r="D293" s="459" t="s">
        <v>125</v>
      </c>
      <c r="E293" s="454">
        <v>111</v>
      </c>
      <c r="F293" s="454">
        <v>96</v>
      </c>
      <c r="G293" s="1"/>
      <c r="H293" s="127">
        <f t="shared" si="16"/>
        <v>-15</v>
      </c>
      <c r="I293" s="283">
        <f t="shared" si="17"/>
        <v>-0.13513513513513514</v>
      </c>
    </row>
    <row r="294" spans="1:9">
      <c r="A294" s="1"/>
      <c r="B294" s="643"/>
      <c r="C294" s="644" t="s">
        <v>105</v>
      </c>
      <c r="D294" s="644"/>
      <c r="E294" s="455">
        <v>198</v>
      </c>
      <c r="F294" s="455">
        <v>162</v>
      </c>
      <c r="G294" s="1"/>
      <c r="H294" s="128">
        <f t="shared" si="16"/>
        <v>-36</v>
      </c>
      <c r="I294" s="284">
        <f t="shared" si="17"/>
        <v>-0.18181818181818182</v>
      </c>
    </row>
    <row r="295" spans="1:9" ht="30.6">
      <c r="A295" s="1"/>
      <c r="B295" s="643"/>
      <c r="C295" s="643" t="s">
        <v>498</v>
      </c>
      <c r="D295" s="459" t="s">
        <v>9</v>
      </c>
      <c r="E295" s="454">
        <v>28</v>
      </c>
      <c r="F295" s="454">
        <v>28</v>
      </c>
      <c r="G295" s="1"/>
      <c r="H295" s="127">
        <f t="shared" si="16"/>
        <v>0</v>
      </c>
      <c r="I295" s="283">
        <f t="shared" si="17"/>
        <v>0</v>
      </c>
    </row>
    <row r="296" spans="1:9">
      <c r="A296" s="1"/>
      <c r="B296" s="643"/>
      <c r="C296" s="643"/>
      <c r="D296" s="459" t="s">
        <v>8</v>
      </c>
      <c r="E296" s="454">
        <v>46</v>
      </c>
      <c r="F296" s="454">
        <v>57</v>
      </c>
      <c r="G296" s="1"/>
      <c r="H296" s="127">
        <f t="shared" si="16"/>
        <v>11</v>
      </c>
      <c r="I296" s="283">
        <f t="shared" si="17"/>
        <v>0.2391304347826087</v>
      </c>
    </row>
    <row r="297" spans="1:9">
      <c r="A297" s="1"/>
      <c r="B297" s="643"/>
      <c r="C297" s="644" t="s">
        <v>497</v>
      </c>
      <c r="D297" s="644"/>
      <c r="E297" s="455">
        <v>74</v>
      </c>
      <c r="F297" s="455">
        <v>85</v>
      </c>
      <c r="G297" s="1"/>
      <c r="H297" s="128">
        <f t="shared" si="16"/>
        <v>11</v>
      </c>
      <c r="I297" s="284">
        <f t="shared" si="17"/>
        <v>0.14864864864864866</v>
      </c>
    </row>
    <row r="298" spans="1:9">
      <c r="A298" s="1"/>
      <c r="B298" s="643"/>
      <c r="C298" s="643" t="s">
        <v>99</v>
      </c>
      <c r="D298" s="459" t="s">
        <v>12</v>
      </c>
      <c r="E298" s="454">
        <v>71</v>
      </c>
      <c r="F298" s="454">
        <v>98</v>
      </c>
      <c r="G298" s="1"/>
      <c r="H298" s="127">
        <f t="shared" si="16"/>
        <v>27</v>
      </c>
      <c r="I298" s="283">
        <f t="shared" si="17"/>
        <v>0.38028169014084506</v>
      </c>
    </row>
    <row r="299" spans="1:9">
      <c r="A299" s="1"/>
      <c r="B299" s="643"/>
      <c r="C299" s="643"/>
      <c r="D299" s="459" t="s">
        <v>484</v>
      </c>
      <c r="E299" s="454">
        <v>206</v>
      </c>
      <c r="F299" s="454">
        <v>214</v>
      </c>
      <c r="G299" s="1"/>
      <c r="H299" s="127">
        <f t="shared" si="16"/>
        <v>8</v>
      </c>
      <c r="I299" s="283">
        <f t="shared" si="17"/>
        <v>3.8834951456310676E-2</v>
      </c>
    </row>
    <row r="300" spans="1:9">
      <c r="A300" s="1"/>
      <c r="B300" s="643"/>
      <c r="C300" s="643"/>
      <c r="D300" s="459" t="s">
        <v>4</v>
      </c>
      <c r="E300" s="454">
        <v>145</v>
      </c>
      <c r="F300" s="454">
        <v>162</v>
      </c>
      <c r="G300" s="1"/>
      <c r="H300" s="127">
        <f t="shared" si="16"/>
        <v>17</v>
      </c>
      <c r="I300" s="283">
        <f t="shared" si="17"/>
        <v>0.11724137931034483</v>
      </c>
    </row>
    <row r="301" spans="1:9">
      <c r="A301" s="1"/>
      <c r="B301" s="643"/>
      <c r="C301" s="644" t="s">
        <v>106</v>
      </c>
      <c r="D301" s="644"/>
      <c r="E301" s="455">
        <v>422</v>
      </c>
      <c r="F301" s="455">
        <v>474</v>
      </c>
      <c r="G301" s="1"/>
      <c r="H301" s="128">
        <f t="shared" si="16"/>
        <v>52</v>
      </c>
      <c r="I301" s="284">
        <f t="shared" si="17"/>
        <v>0.12322274881516587</v>
      </c>
    </row>
    <row r="302" spans="1:9">
      <c r="A302" s="1"/>
      <c r="B302" s="643"/>
      <c r="C302" s="458" t="s">
        <v>36</v>
      </c>
      <c r="D302" s="459" t="s">
        <v>485</v>
      </c>
      <c r="E302" s="454">
        <v>55</v>
      </c>
      <c r="F302" s="454">
        <v>53</v>
      </c>
      <c r="G302" s="1"/>
      <c r="H302" s="127">
        <f t="shared" si="16"/>
        <v>-2</v>
      </c>
      <c r="I302" s="283">
        <f t="shared" si="17"/>
        <v>-3.6363636363636362E-2</v>
      </c>
    </row>
    <row r="303" spans="1:9">
      <c r="A303" s="1"/>
      <c r="B303" s="643"/>
      <c r="C303" s="644" t="s">
        <v>93</v>
      </c>
      <c r="D303" s="644"/>
      <c r="E303" s="455">
        <v>55</v>
      </c>
      <c r="F303" s="455">
        <v>53</v>
      </c>
      <c r="G303" s="1"/>
      <c r="H303" s="128">
        <f t="shared" si="16"/>
        <v>-2</v>
      </c>
      <c r="I303" s="284">
        <f t="shared" si="17"/>
        <v>-3.6363636363636362E-2</v>
      </c>
    </row>
    <row r="304" spans="1:9">
      <c r="A304" s="1"/>
      <c r="B304" s="645" t="s">
        <v>284</v>
      </c>
      <c r="C304" s="645"/>
      <c r="D304" s="645"/>
      <c r="E304" s="460">
        <v>749</v>
      </c>
      <c r="F304" s="460">
        <f>F303+F301+F297+F294</f>
        <v>774</v>
      </c>
      <c r="G304" s="1"/>
      <c r="H304" s="129">
        <f t="shared" si="16"/>
        <v>25</v>
      </c>
      <c r="I304" s="285">
        <f t="shared" si="17"/>
        <v>3.3377837116154871E-2</v>
      </c>
    </row>
    <row r="305" spans="1:9">
      <c r="A305" s="1"/>
      <c r="B305" s="643" t="s">
        <v>267</v>
      </c>
      <c r="C305" s="643" t="s">
        <v>100</v>
      </c>
      <c r="D305" s="459" t="s">
        <v>124</v>
      </c>
      <c r="E305" s="454">
        <v>832</v>
      </c>
      <c r="F305" s="454">
        <v>790</v>
      </c>
      <c r="G305" s="1"/>
      <c r="H305" s="127">
        <f t="shared" si="16"/>
        <v>-42</v>
      </c>
      <c r="I305" s="283">
        <f t="shared" si="17"/>
        <v>-5.0480769230769232E-2</v>
      </c>
    </row>
    <row r="306" spans="1:9">
      <c r="A306" s="1"/>
      <c r="B306" s="643"/>
      <c r="C306" s="643"/>
      <c r="D306" s="459" t="s">
        <v>125</v>
      </c>
      <c r="E306" s="454">
        <v>1439</v>
      </c>
      <c r="F306" s="454">
        <v>1499</v>
      </c>
      <c r="G306" s="1"/>
      <c r="H306" s="127">
        <f t="shared" si="16"/>
        <v>60</v>
      </c>
      <c r="I306" s="283">
        <f t="shared" si="17"/>
        <v>4.1695621959694229E-2</v>
      </c>
    </row>
    <row r="307" spans="1:9">
      <c r="A307" s="1"/>
      <c r="B307" s="643"/>
      <c r="C307" s="644" t="s">
        <v>105</v>
      </c>
      <c r="D307" s="644"/>
      <c r="E307" s="455">
        <v>2271</v>
      </c>
      <c r="F307" s="455">
        <v>2289</v>
      </c>
      <c r="G307" s="1"/>
      <c r="H307" s="128">
        <f t="shared" si="16"/>
        <v>18</v>
      </c>
      <c r="I307" s="284">
        <f t="shared" si="17"/>
        <v>7.9260237780713338E-3</v>
      </c>
    </row>
    <row r="308" spans="1:9" ht="30.6">
      <c r="A308" s="1"/>
      <c r="B308" s="643"/>
      <c r="C308" s="643" t="s">
        <v>498</v>
      </c>
      <c r="D308" s="459" t="s">
        <v>9</v>
      </c>
      <c r="E308" s="454">
        <v>405</v>
      </c>
      <c r="F308" s="454">
        <v>426</v>
      </c>
      <c r="G308" s="1"/>
      <c r="H308" s="127">
        <f t="shared" si="16"/>
        <v>21</v>
      </c>
      <c r="I308" s="283">
        <f t="shared" si="17"/>
        <v>5.185185185185185E-2</v>
      </c>
    </row>
    <row r="309" spans="1:9">
      <c r="A309" s="1"/>
      <c r="B309" s="643"/>
      <c r="C309" s="643"/>
      <c r="D309" s="459" t="s">
        <v>8</v>
      </c>
      <c r="E309" s="454">
        <v>650</v>
      </c>
      <c r="F309" s="454">
        <v>657</v>
      </c>
      <c r="G309" s="1"/>
      <c r="H309" s="127">
        <f t="shared" si="16"/>
        <v>7</v>
      </c>
      <c r="I309" s="283">
        <f t="shared" si="17"/>
        <v>1.0769230769230769E-2</v>
      </c>
    </row>
    <row r="310" spans="1:9">
      <c r="A310" s="1"/>
      <c r="B310" s="643"/>
      <c r="C310" s="643"/>
      <c r="D310" s="459" t="s">
        <v>158</v>
      </c>
      <c r="E310" s="454">
        <v>146</v>
      </c>
      <c r="F310" s="454">
        <v>164</v>
      </c>
      <c r="G310" s="1"/>
      <c r="H310" s="127">
        <f t="shared" si="16"/>
        <v>18</v>
      </c>
      <c r="I310" s="283">
        <f t="shared" si="17"/>
        <v>0.12328767123287671</v>
      </c>
    </row>
    <row r="311" spans="1:9">
      <c r="A311" s="1"/>
      <c r="B311" s="643"/>
      <c r="C311" s="644" t="s">
        <v>497</v>
      </c>
      <c r="D311" s="644"/>
      <c r="E311" s="455">
        <v>1201</v>
      </c>
      <c r="F311" s="455">
        <v>1247</v>
      </c>
      <c r="G311" s="1"/>
      <c r="H311" s="128">
        <f t="shared" si="16"/>
        <v>46</v>
      </c>
      <c r="I311" s="284">
        <f t="shared" si="17"/>
        <v>3.8301415487094086E-2</v>
      </c>
    </row>
    <row r="312" spans="1:9">
      <c r="A312" s="1"/>
      <c r="B312" s="643"/>
      <c r="C312" s="643" t="s">
        <v>99</v>
      </c>
      <c r="D312" s="459" t="s">
        <v>12</v>
      </c>
      <c r="E312" s="454">
        <v>1644</v>
      </c>
      <c r="F312" s="454">
        <v>1692</v>
      </c>
      <c r="G312" s="1"/>
      <c r="H312" s="127">
        <f t="shared" si="16"/>
        <v>48</v>
      </c>
      <c r="I312" s="283">
        <f t="shared" si="17"/>
        <v>2.9197080291970802E-2</v>
      </c>
    </row>
    <row r="313" spans="1:9">
      <c r="A313" s="1"/>
      <c r="B313" s="643"/>
      <c r="C313" s="643"/>
      <c r="D313" s="459" t="s">
        <v>484</v>
      </c>
      <c r="E313" s="454">
        <v>820</v>
      </c>
      <c r="F313" s="454">
        <v>863</v>
      </c>
      <c r="G313" s="1"/>
      <c r="H313" s="127">
        <f t="shared" si="16"/>
        <v>43</v>
      </c>
      <c r="I313" s="283">
        <f t="shared" si="17"/>
        <v>5.24390243902439E-2</v>
      </c>
    </row>
    <row r="314" spans="1:9">
      <c r="A314" s="1"/>
      <c r="B314" s="643"/>
      <c r="C314" s="643"/>
      <c r="D314" s="459" t="s">
        <v>4</v>
      </c>
      <c r="E314" s="454">
        <v>2517</v>
      </c>
      <c r="F314" s="454">
        <v>2592</v>
      </c>
      <c r="G314" s="1"/>
      <c r="H314" s="127">
        <f t="shared" si="16"/>
        <v>75</v>
      </c>
      <c r="I314" s="283">
        <f t="shared" si="17"/>
        <v>2.9797377830750895E-2</v>
      </c>
    </row>
    <row r="315" spans="1:9">
      <c r="A315" s="1"/>
      <c r="B315" s="643"/>
      <c r="C315" s="644" t="s">
        <v>106</v>
      </c>
      <c r="D315" s="644"/>
      <c r="E315" s="455">
        <v>4981</v>
      </c>
      <c r="F315" s="455">
        <v>5147</v>
      </c>
      <c r="G315" s="1"/>
      <c r="H315" s="128">
        <f t="shared" si="16"/>
        <v>166</v>
      </c>
      <c r="I315" s="284">
        <f t="shared" si="17"/>
        <v>3.3326641236699456E-2</v>
      </c>
    </row>
    <row r="316" spans="1:9">
      <c r="A316" s="1"/>
      <c r="B316" s="643"/>
      <c r="C316" s="458" t="s">
        <v>36</v>
      </c>
      <c r="D316" s="459" t="s">
        <v>485</v>
      </c>
      <c r="E316" s="454">
        <v>661</v>
      </c>
      <c r="F316" s="454">
        <v>685</v>
      </c>
      <c r="G316" s="1"/>
      <c r="H316" s="127">
        <f t="shared" si="16"/>
        <v>24</v>
      </c>
      <c r="I316" s="283">
        <f t="shared" si="17"/>
        <v>3.6308623298033284E-2</v>
      </c>
    </row>
    <row r="317" spans="1:9">
      <c r="A317" s="1"/>
      <c r="B317" s="643"/>
      <c r="C317" s="644" t="s">
        <v>93</v>
      </c>
      <c r="D317" s="644"/>
      <c r="E317" s="455">
        <v>661</v>
      </c>
      <c r="F317" s="455">
        <v>685</v>
      </c>
      <c r="G317" s="1"/>
      <c r="H317" s="128">
        <f t="shared" ref="H317:H380" si="18">F317-E317</f>
        <v>24</v>
      </c>
      <c r="I317" s="284">
        <f t="shared" ref="I317:I380" si="19">H317/E317</f>
        <v>3.6308623298033284E-2</v>
      </c>
    </row>
    <row r="318" spans="1:9">
      <c r="A318" s="1"/>
      <c r="B318" s="645" t="s">
        <v>285</v>
      </c>
      <c r="C318" s="645"/>
      <c r="D318" s="645"/>
      <c r="E318" s="460">
        <v>9114</v>
      </c>
      <c r="F318" s="460">
        <f>F317+F315+F311+F307</f>
        <v>9368</v>
      </c>
      <c r="G318" s="1"/>
      <c r="H318" s="129">
        <f t="shared" si="18"/>
        <v>254</v>
      </c>
      <c r="I318" s="285">
        <f t="shared" si="19"/>
        <v>2.7869212201009436E-2</v>
      </c>
    </row>
    <row r="319" spans="1:9">
      <c r="A319" s="1"/>
      <c r="B319" s="643" t="s">
        <v>474</v>
      </c>
      <c r="C319" s="643" t="s">
        <v>100</v>
      </c>
      <c r="D319" s="459" t="s">
        <v>124</v>
      </c>
      <c r="E319" s="454">
        <v>4</v>
      </c>
      <c r="F319" s="454"/>
      <c r="G319" s="1"/>
      <c r="H319" s="127">
        <f t="shared" si="18"/>
        <v>-4</v>
      </c>
      <c r="I319" s="283">
        <f t="shared" si="19"/>
        <v>-1</v>
      </c>
    </row>
    <row r="320" spans="1:9">
      <c r="A320" s="1"/>
      <c r="B320" s="643"/>
      <c r="C320" s="643"/>
      <c r="D320" s="459" t="s">
        <v>125</v>
      </c>
      <c r="E320" s="454">
        <v>0</v>
      </c>
      <c r="F320" s="454"/>
      <c r="G320" s="1"/>
      <c r="H320" s="127">
        <f t="shared" si="18"/>
        <v>0</v>
      </c>
      <c r="I320" s="283" t="e">
        <f t="shared" si="19"/>
        <v>#DIV/0!</v>
      </c>
    </row>
    <row r="321" spans="1:9">
      <c r="A321" s="1"/>
      <c r="B321" s="643"/>
      <c r="C321" s="644" t="s">
        <v>105</v>
      </c>
      <c r="D321" s="644"/>
      <c r="E321" s="455">
        <v>4</v>
      </c>
      <c r="F321" s="455"/>
      <c r="G321" s="1"/>
      <c r="H321" s="128">
        <f t="shared" si="18"/>
        <v>-4</v>
      </c>
      <c r="I321" s="284">
        <f t="shared" si="19"/>
        <v>-1</v>
      </c>
    </row>
    <row r="322" spans="1:9" ht="30.6">
      <c r="A322" s="1"/>
      <c r="B322" s="643"/>
      <c r="C322" s="643" t="s">
        <v>498</v>
      </c>
      <c r="D322" s="459" t="s">
        <v>9</v>
      </c>
      <c r="E322" s="454">
        <v>16</v>
      </c>
      <c r="F322" s="454">
        <v>13</v>
      </c>
      <c r="G322" s="1"/>
      <c r="H322" s="127">
        <f t="shared" si="18"/>
        <v>-3</v>
      </c>
      <c r="I322" s="283">
        <f t="shared" si="19"/>
        <v>-0.1875</v>
      </c>
    </row>
    <row r="323" spans="1:9">
      <c r="A323" s="1"/>
      <c r="B323" s="643"/>
      <c r="C323" s="643"/>
      <c r="D323" s="459" t="s">
        <v>8</v>
      </c>
      <c r="E323" s="454">
        <v>44</v>
      </c>
      <c r="F323" s="454">
        <v>54</v>
      </c>
      <c r="G323" s="1"/>
      <c r="H323" s="127">
        <f t="shared" si="18"/>
        <v>10</v>
      </c>
      <c r="I323" s="283">
        <f t="shared" si="19"/>
        <v>0.22727272727272727</v>
      </c>
    </row>
    <row r="324" spans="1:9">
      <c r="A324" s="1"/>
      <c r="B324" s="643"/>
      <c r="C324" s="644" t="s">
        <v>497</v>
      </c>
      <c r="D324" s="644"/>
      <c r="E324" s="455">
        <v>60</v>
      </c>
      <c r="F324" s="455">
        <v>67</v>
      </c>
      <c r="G324" s="1"/>
      <c r="H324" s="128">
        <f t="shared" si="18"/>
        <v>7</v>
      </c>
      <c r="I324" s="284">
        <f t="shared" si="19"/>
        <v>0.11666666666666667</v>
      </c>
    </row>
    <row r="325" spans="1:9">
      <c r="A325" s="1"/>
      <c r="B325" s="643"/>
      <c r="C325" s="643" t="s">
        <v>99</v>
      </c>
      <c r="D325" s="459" t="s">
        <v>12</v>
      </c>
      <c r="E325" s="454">
        <v>100</v>
      </c>
      <c r="F325" s="454">
        <v>95</v>
      </c>
      <c r="G325" s="1"/>
      <c r="H325" s="127">
        <f t="shared" si="18"/>
        <v>-5</v>
      </c>
      <c r="I325" s="283">
        <f t="shared" si="19"/>
        <v>-0.05</v>
      </c>
    </row>
    <row r="326" spans="1:9">
      <c r="A326" s="1"/>
      <c r="B326" s="643"/>
      <c r="C326" s="643"/>
      <c r="D326" s="459" t="s">
        <v>484</v>
      </c>
      <c r="E326" s="454">
        <v>52</v>
      </c>
      <c r="F326" s="454">
        <v>67</v>
      </c>
      <c r="G326" s="1"/>
      <c r="H326" s="127">
        <f t="shared" si="18"/>
        <v>15</v>
      </c>
      <c r="I326" s="283">
        <f t="shared" si="19"/>
        <v>0.28846153846153844</v>
      </c>
    </row>
    <row r="327" spans="1:9">
      <c r="A327" s="1"/>
      <c r="B327" s="643"/>
      <c r="C327" s="643"/>
      <c r="D327" s="459" t="s">
        <v>4</v>
      </c>
      <c r="E327" s="454">
        <v>184</v>
      </c>
      <c r="F327" s="454">
        <v>181</v>
      </c>
      <c r="G327" s="1"/>
      <c r="H327" s="127">
        <f t="shared" si="18"/>
        <v>-3</v>
      </c>
      <c r="I327" s="283">
        <f t="shared" si="19"/>
        <v>-1.6304347826086956E-2</v>
      </c>
    </row>
    <row r="328" spans="1:9">
      <c r="A328" s="1"/>
      <c r="B328" s="643"/>
      <c r="C328" s="644" t="s">
        <v>106</v>
      </c>
      <c r="D328" s="644"/>
      <c r="E328" s="455">
        <v>336</v>
      </c>
      <c r="F328" s="455">
        <v>343</v>
      </c>
      <c r="G328" s="1"/>
      <c r="H328" s="128">
        <f t="shared" si="18"/>
        <v>7</v>
      </c>
      <c r="I328" s="284">
        <f t="shared" si="19"/>
        <v>2.0833333333333332E-2</v>
      </c>
    </row>
    <row r="329" spans="1:9">
      <c r="A329" s="1"/>
      <c r="B329" s="643"/>
      <c r="C329" s="458" t="s">
        <v>36</v>
      </c>
      <c r="D329" s="459" t="s">
        <v>485</v>
      </c>
      <c r="E329" s="454">
        <v>36</v>
      </c>
      <c r="F329" s="454">
        <v>34</v>
      </c>
      <c r="G329" s="1"/>
      <c r="H329" s="127">
        <f t="shared" si="18"/>
        <v>-2</v>
      </c>
      <c r="I329" s="283">
        <f t="shared" si="19"/>
        <v>-5.5555555555555552E-2</v>
      </c>
    </row>
    <row r="330" spans="1:9">
      <c r="A330" s="1"/>
      <c r="B330" s="643"/>
      <c r="C330" s="644" t="s">
        <v>93</v>
      </c>
      <c r="D330" s="644"/>
      <c r="E330" s="455">
        <v>36</v>
      </c>
      <c r="F330" s="455">
        <v>34</v>
      </c>
      <c r="G330" s="1"/>
      <c r="H330" s="128">
        <f t="shared" si="18"/>
        <v>-2</v>
      </c>
      <c r="I330" s="284">
        <f t="shared" si="19"/>
        <v>-5.5555555555555552E-2</v>
      </c>
    </row>
    <row r="331" spans="1:9">
      <c r="A331" s="1"/>
      <c r="B331" s="645" t="s">
        <v>477</v>
      </c>
      <c r="C331" s="645"/>
      <c r="D331" s="645"/>
      <c r="E331" s="460">
        <v>436</v>
      </c>
      <c r="F331" s="460">
        <f>F330+F328+F324+F321</f>
        <v>444</v>
      </c>
      <c r="G331" s="1"/>
      <c r="H331" s="129">
        <f t="shared" si="18"/>
        <v>8</v>
      </c>
      <c r="I331" s="285">
        <f t="shared" si="19"/>
        <v>1.834862385321101E-2</v>
      </c>
    </row>
    <row r="332" spans="1:9">
      <c r="A332" s="1"/>
      <c r="B332" s="643" t="s">
        <v>268</v>
      </c>
      <c r="C332" s="643" t="s">
        <v>100</v>
      </c>
      <c r="D332" s="459" t="s">
        <v>124</v>
      </c>
      <c r="E332" s="454">
        <v>1282</v>
      </c>
      <c r="F332" s="454">
        <v>1233</v>
      </c>
      <c r="G332" s="1"/>
      <c r="H332" s="127">
        <f t="shared" si="18"/>
        <v>-49</v>
      </c>
      <c r="I332" s="283">
        <f t="shared" si="19"/>
        <v>-3.8221528861154444E-2</v>
      </c>
    </row>
    <row r="333" spans="1:9">
      <c r="A333" s="1"/>
      <c r="B333" s="643"/>
      <c r="C333" s="643"/>
      <c r="D333" s="459" t="s">
        <v>125</v>
      </c>
      <c r="E333" s="454">
        <v>2763</v>
      </c>
      <c r="F333" s="454">
        <v>2796</v>
      </c>
      <c r="G333" s="1"/>
      <c r="H333" s="127">
        <f t="shared" si="18"/>
        <v>33</v>
      </c>
      <c r="I333" s="283">
        <f t="shared" si="19"/>
        <v>1.1943539630836048E-2</v>
      </c>
    </row>
    <row r="334" spans="1:9">
      <c r="A334" s="1"/>
      <c r="B334" s="643"/>
      <c r="C334" s="644" t="s">
        <v>105</v>
      </c>
      <c r="D334" s="644"/>
      <c r="E334" s="455">
        <v>4045</v>
      </c>
      <c r="F334" s="455">
        <v>4029</v>
      </c>
      <c r="G334" s="1"/>
      <c r="H334" s="128">
        <f t="shared" si="18"/>
        <v>-16</v>
      </c>
      <c r="I334" s="284">
        <f t="shared" si="19"/>
        <v>-3.9555006180469719E-3</v>
      </c>
    </row>
    <row r="335" spans="1:9" ht="30.6">
      <c r="A335" s="1"/>
      <c r="B335" s="643"/>
      <c r="C335" s="643" t="s">
        <v>498</v>
      </c>
      <c r="D335" s="459" t="s">
        <v>9</v>
      </c>
      <c r="E335" s="454">
        <v>1076</v>
      </c>
      <c r="F335" s="454">
        <v>1055</v>
      </c>
      <c r="G335" s="1"/>
      <c r="H335" s="127">
        <f t="shared" si="18"/>
        <v>-21</v>
      </c>
      <c r="I335" s="283">
        <f t="shared" si="19"/>
        <v>-1.9516728624535316E-2</v>
      </c>
    </row>
    <row r="336" spans="1:9">
      <c r="A336" s="1"/>
      <c r="B336" s="643"/>
      <c r="C336" s="643"/>
      <c r="D336" s="459" t="s">
        <v>8</v>
      </c>
      <c r="E336" s="454">
        <v>1174</v>
      </c>
      <c r="F336" s="454">
        <v>1244</v>
      </c>
      <c r="G336" s="1"/>
      <c r="H336" s="127">
        <f t="shared" si="18"/>
        <v>70</v>
      </c>
      <c r="I336" s="283">
        <f t="shared" si="19"/>
        <v>5.9625212947189095E-2</v>
      </c>
    </row>
    <row r="337" spans="1:9">
      <c r="A337" s="1"/>
      <c r="B337" s="643"/>
      <c r="C337" s="643"/>
      <c r="D337" s="459" t="s">
        <v>158</v>
      </c>
      <c r="E337" s="454">
        <v>499</v>
      </c>
      <c r="F337" s="454">
        <v>509</v>
      </c>
      <c r="G337" s="1"/>
      <c r="H337" s="127">
        <f t="shared" si="18"/>
        <v>10</v>
      </c>
      <c r="I337" s="283">
        <f t="shared" si="19"/>
        <v>2.004008016032064E-2</v>
      </c>
    </row>
    <row r="338" spans="1:9">
      <c r="A338" s="1"/>
      <c r="B338" s="643"/>
      <c r="C338" s="644" t="s">
        <v>497</v>
      </c>
      <c r="D338" s="644"/>
      <c r="E338" s="455">
        <v>2749</v>
      </c>
      <c r="F338" s="455">
        <v>2808</v>
      </c>
      <c r="G338" s="1"/>
      <c r="H338" s="128">
        <f t="shared" si="18"/>
        <v>59</v>
      </c>
      <c r="I338" s="284">
        <f t="shared" si="19"/>
        <v>2.1462349945434705E-2</v>
      </c>
    </row>
    <row r="339" spans="1:9">
      <c r="A339" s="1"/>
      <c r="B339" s="643"/>
      <c r="C339" s="643" t="s">
        <v>99</v>
      </c>
      <c r="D339" s="459" t="s">
        <v>12</v>
      </c>
      <c r="E339" s="454">
        <v>3482</v>
      </c>
      <c r="F339" s="454">
        <v>3499</v>
      </c>
      <c r="G339" s="1"/>
      <c r="H339" s="127">
        <f t="shared" si="18"/>
        <v>17</v>
      </c>
      <c r="I339" s="283">
        <f t="shared" si="19"/>
        <v>4.8822515795519817E-3</v>
      </c>
    </row>
    <row r="340" spans="1:9">
      <c r="A340" s="1"/>
      <c r="B340" s="643"/>
      <c r="C340" s="643"/>
      <c r="D340" s="459" t="s">
        <v>484</v>
      </c>
      <c r="E340" s="454">
        <v>1368</v>
      </c>
      <c r="F340" s="454">
        <v>1476</v>
      </c>
      <c r="G340" s="1"/>
      <c r="H340" s="127">
        <f t="shared" si="18"/>
        <v>108</v>
      </c>
      <c r="I340" s="283">
        <f t="shared" si="19"/>
        <v>7.8947368421052627E-2</v>
      </c>
    </row>
    <row r="341" spans="1:9">
      <c r="A341" s="1"/>
      <c r="B341" s="643"/>
      <c r="C341" s="643"/>
      <c r="D341" s="459" t="s">
        <v>4</v>
      </c>
      <c r="E341" s="454">
        <v>5679</v>
      </c>
      <c r="F341" s="454">
        <v>5884</v>
      </c>
      <c r="G341" s="1"/>
      <c r="H341" s="127">
        <f t="shared" si="18"/>
        <v>205</v>
      </c>
      <c r="I341" s="283">
        <f t="shared" si="19"/>
        <v>3.6097904560662086E-2</v>
      </c>
    </row>
    <row r="342" spans="1:9">
      <c r="A342" s="1"/>
      <c r="B342" s="643"/>
      <c r="C342" s="644" t="s">
        <v>106</v>
      </c>
      <c r="D342" s="644"/>
      <c r="E342" s="455">
        <v>10529</v>
      </c>
      <c r="F342" s="455">
        <v>10859</v>
      </c>
      <c r="G342" s="1"/>
      <c r="H342" s="128">
        <f t="shared" si="18"/>
        <v>330</v>
      </c>
      <c r="I342" s="284">
        <f t="shared" si="19"/>
        <v>3.1342007788014055E-2</v>
      </c>
    </row>
    <row r="343" spans="1:9">
      <c r="A343" s="1"/>
      <c r="B343" s="643"/>
      <c r="C343" s="643" t="s">
        <v>36</v>
      </c>
      <c r="D343" s="459" t="s">
        <v>485</v>
      </c>
      <c r="E343" s="454">
        <v>2410</v>
      </c>
      <c r="F343" s="454">
        <v>2345</v>
      </c>
      <c r="G343" s="1"/>
      <c r="H343" s="127">
        <f t="shared" si="18"/>
        <v>-65</v>
      </c>
      <c r="I343" s="283">
        <f t="shared" si="19"/>
        <v>-2.6970954356846474E-2</v>
      </c>
    </row>
    <row r="344" spans="1:9">
      <c r="A344" s="1"/>
      <c r="B344" s="643"/>
      <c r="C344" s="643"/>
      <c r="D344" s="459" t="s">
        <v>36</v>
      </c>
      <c r="E344" s="454">
        <v>14</v>
      </c>
      <c r="F344" s="454">
        <v>17</v>
      </c>
      <c r="G344" s="1"/>
      <c r="H344" s="127">
        <f t="shared" si="18"/>
        <v>3</v>
      </c>
      <c r="I344" s="283">
        <f t="shared" si="19"/>
        <v>0.21428571428571427</v>
      </c>
    </row>
    <row r="345" spans="1:9">
      <c r="A345" s="1"/>
      <c r="B345" s="643"/>
      <c r="C345" s="644" t="s">
        <v>93</v>
      </c>
      <c r="D345" s="644"/>
      <c r="E345" s="455">
        <v>2424</v>
      </c>
      <c r="F345" s="455">
        <v>2362</v>
      </c>
      <c r="G345" s="1"/>
      <c r="H345" s="128">
        <f t="shared" si="18"/>
        <v>-62</v>
      </c>
      <c r="I345" s="284">
        <f t="shared" si="19"/>
        <v>-2.5577557755775578E-2</v>
      </c>
    </row>
    <row r="346" spans="1:9">
      <c r="A346" s="1"/>
      <c r="B346" s="645" t="s">
        <v>286</v>
      </c>
      <c r="C346" s="645"/>
      <c r="D346" s="645"/>
      <c r="E346" s="460">
        <v>19747</v>
      </c>
      <c r="F346" s="460">
        <f>F345+F342+F338+F334</f>
        <v>20058</v>
      </c>
      <c r="G346" s="1"/>
      <c r="H346" s="129">
        <f t="shared" si="18"/>
        <v>311</v>
      </c>
      <c r="I346" s="285">
        <f t="shared" si="19"/>
        <v>1.5749227730794551E-2</v>
      </c>
    </row>
    <row r="347" spans="1:9">
      <c r="A347" s="1"/>
      <c r="B347" s="643" t="s">
        <v>269</v>
      </c>
      <c r="C347" s="643" t="s">
        <v>100</v>
      </c>
      <c r="D347" s="459" t="s">
        <v>124</v>
      </c>
      <c r="E347" s="454">
        <v>1072</v>
      </c>
      <c r="F347" s="454">
        <v>1043</v>
      </c>
      <c r="G347" s="1"/>
      <c r="H347" s="127">
        <f t="shared" si="18"/>
        <v>-29</v>
      </c>
      <c r="I347" s="283">
        <f t="shared" si="19"/>
        <v>-2.7052238805970148E-2</v>
      </c>
    </row>
    <row r="348" spans="1:9">
      <c r="A348" s="1"/>
      <c r="B348" s="643"/>
      <c r="C348" s="643"/>
      <c r="D348" s="459" t="s">
        <v>125</v>
      </c>
      <c r="E348" s="454">
        <v>1810</v>
      </c>
      <c r="F348" s="454">
        <v>1887</v>
      </c>
      <c r="G348" s="1"/>
      <c r="H348" s="127">
        <f t="shared" si="18"/>
        <v>77</v>
      </c>
      <c r="I348" s="283">
        <f t="shared" si="19"/>
        <v>4.2541436464088395E-2</v>
      </c>
    </row>
    <row r="349" spans="1:9">
      <c r="A349" s="1"/>
      <c r="B349" s="643"/>
      <c r="C349" s="644" t="s">
        <v>105</v>
      </c>
      <c r="D349" s="644"/>
      <c r="E349" s="455">
        <v>2882</v>
      </c>
      <c r="F349" s="455">
        <v>2930</v>
      </c>
      <c r="G349" s="1"/>
      <c r="H349" s="128">
        <f t="shared" si="18"/>
        <v>48</v>
      </c>
      <c r="I349" s="284">
        <f t="shared" si="19"/>
        <v>1.6655100624566273E-2</v>
      </c>
    </row>
    <row r="350" spans="1:9" ht="30.6">
      <c r="A350" s="1"/>
      <c r="B350" s="643"/>
      <c r="C350" s="643" t="s">
        <v>498</v>
      </c>
      <c r="D350" s="459" t="s">
        <v>9</v>
      </c>
      <c r="E350" s="454">
        <v>1140</v>
      </c>
      <c r="F350" s="454">
        <v>1087</v>
      </c>
      <c r="G350" s="1"/>
      <c r="H350" s="127">
        <f t="shared" si="18"/>
        <v>-53</v>
      </c>
      <c r="I350" s="283">
        <f t="shared" si="19"/>
        <v>-4.6491228070175437E-2</v>
      </c>
    </row>
    <row r="351" spans="1:9">
      <c r="A351" s="1"/>
      <c r="B351" s="643"/>
      <c r="C351" s="643"/>
      <c r="D351" s="459" t="s">
        <v>8</v>
      </c>
      <c r="E351" s="454">
        <v>1399</v>
      </c>
      <c r="F351" s="454">
        <v>1332</v>
      </c>
      <c r="G351" s="1"/>
      <c r="H351" s="127">
        <f t="shared" si="18"/>
        <v>-67</v>
      </c>
      <c r="I351" s="283">
        <f t="shared" si="19"/>
        <v>-4.7891350964974981E-2</v>
      </c>
    </row>
    <row r="352" spans="1:9">
      <c r="A352" s="1"/>
      <c r="B352" s="643"/>
      <c r="C352" s="643"/>
      <c r="D352" s="459" t="s">
        <v>158</v>
      </c>
      <c r="E352" s="454">
        <v>606</v>
      </c>
      <c r="F352" s="454">
        <v>608</v>
      </c>
      <c r="G352" s="1"/>
      <c r="H352" s="127">
        <f t="shared" si="18"/>
        <v>2</v>
      </c>
      <c r="I352" s="283">
        <f t="shared" si="19"/>
        <v>3.3003300330033004E-3</v>
      </c>
    </row>
    <row r="353" spans="1:9">
      <c r="A353" s="1"/>
      <c r="B353" s="643"/>
      <c r="C353" s="644" t="s">
        <v>497</v>
      </c>
      <c r="D353" s="644"/>
      <c r="E353" s="455">
        <v>3145</v>
      </c>
      <c r="F353" s="455">
        <v>3027</v>
      </c>
      <c r="G353" s="1"/>
      <c r="H353" s="128">
        <f t="shared" si="18"/>
        <v>-118</v>
      </c>
      <c r="I353" s="284">
        <f t="shared" si="19"/>
        <v>-3.7519872813990461E-2</v>
      </c>
    </row>
    <row r="354" spans="1:9">
      <c r="A354" s="1"/>
      <c r="B354" s="643"/>
      <c r="C354" s="643" t="s">
        <v>99</v>
      </c>
      <c r="D354" s="459" t="s">
        <v>12</v>
      </c>
      <c r="E354" s="454">
        <v>2632</v>
      </c>
      <c r="F354" s="454">
        <v>2588</v>
      </c>
      <c r="G354" s="1"/>
      <c r="H354" s="127">
        <f t="shared" si="18"/>
        <v>-44</v>
      </c>
      <c r="I354" s="283">
        <f t="shared" si="19"/>
        <v>-1.6717325227963525E-2</v>
      </c>
    </row>
    <row r="355" spans="1:9">
      <c r="A355" s="1"/>
      <c r="B355" s="643"/>
      <c r="C355" s="643"/>
      <c r="D355" s="459" t="s">
        <v>484</v>
      </c>
      <c r="E355" s="454">
        <v>1522</v>
      </c>
      <c r="F355" s="454">
        <v>1517</v>
      </c>
      <c r="G355" s="1"/>
      <c r="H355" s="127">
        <f t="shared" si="18"/>
        <v>-5</v>
      </c>
      <c r="I355" s="283">
        <f t="shared" si="19"/>
        <v>-3.2851511169513796E-3</v>
      </c>
    </row>
    <row r="356" spans="1:9">
      <c r="A356" s="1"/>
      <c r="B356" s="643"/>
      <c r="C356" s="643"/>
      <c r="D356" s="459" t="s">
        <v>4</v>
      </c>
      <c r="E356" s="454">
        <v>4750</v>
      </c>
      <c r="F356" s="454">
        <v>4798</v>
      </c>
      <c r="G356" s="1"/>
      <c r="H356" s="127">
        <f t="shared" si="18"/>
        <v>48</v>
      </c>
      <c r="I356" s="283">
        <f t="shared" si="19"/>
        <v>1.0105263157894737E-2</v>
      </c>
    </row>
    <row r="357" spans="1:9">
      <c r="A357" s="1"/>
      <c r="B357" s="643"/>
      <c r="C357" s="644" t="s">
        <v>106</v>
      </c>
      <c r="D357" s="644"/>
      <c r="E357" s="455">
        <v>8904</v>
      </c>
      <c r="F357" s="455">
        <v>8903</v>
      </c>
      <c r="G357" s="1"/>
      <c r="H357" s="128">
        <f t="shared" si="18"/>
        <v>-1</v>
      </c>
      <c r="I357" s="284">
        <f t="shared" si="19"/>
        <v>-1.1230907457322552E-4</v>
      </c>
    </row>
    <row r="358" spans="1:9">
      <c r="A358" s="1"/>
      <c r="B358" s="643"/>
      <c r="C358" s="643" t="s">
        <v>36</v>
      </c>
      <c r="D358" s="459" t="s">
        <v>485</v>
      </c>
      <c r="E358" s="454">
        <v>1766</v>
      </c>
      <c r="F358" s="454">
        <v>1769</v>
      </c>
      <c r="G358" s="1"/>
      <c r="H358" s="127">
        <f t="shared" si="18"/>
        <v>3</v>
      </c>
      <c r="I358" s="283">
        <f t="shared" si="19"/>
        <v>1.6987542468856172E-3</v>
      </c>
    </row>
    <row r="359" spans="1:9">
      <c r="A359" s="1"/>
      <c r="B359" s="643"/>
      <c r="C359" s="643"/>
      <c r="D359" s="459" t="s">
        <v>36</v>
      </c>
      <c r="E359" s="454">
        <v>106</v>
      </c>
      <c r="F359" s="454">
        <v>105</v>
      </c>
      <c r="G359" s="1"/>
      <c r="H359" s="127">
        <f t="shared" si="18"/>
        <v>-1</v>
      </c>
      <c r="I359" s="283">
        <f t="shared" si="19"/>
        <v>-9.433962264150943E-3</v>
      </c>
    </row>
    <row r="360" spans="1:9">
      <c r="A360" s="1"/>
      <c r="B360" s="643"/>
      <c r="C360" s="644" t="s">
        <v>93</v>
      </c>
      <c r="D360" s="644"/>
      <c r="E360" s="455">
        <v>1872</v>
      </c>
      <c r="F360" s="455">
        <v>1874</v>
      </c>
      <c r="G360" s="1"/>
      <c r="H360" s="128">
        <f t="shared" si="18"/>
        <v>2</v>
      </c>
      <c r="I360" s="284">
        <f t="shared" si="19"/>
        <v>1.0683760683760685E-3</v>
      </c>
    </row>
    <row r="361" spans="1:9">
      <c r="A361" s="1"/>
      <c r="B361" s="645" t="s">
        <v>287</v>
      </c>
      <c r="C361" s="645"/>
      <c r="D361" s="645"/>
      <c r="E361" s="460">
        <v>16803</v>
      </c>
      <c r="F361" s="460">
        <f>F360+F357+F353+F349</f>
        <v>16734</v>
      </c>
      <c r="G361" s="1"/>
      <c r="H361" s="129">
        <f t="shared" si="18"/>
        <v>-69</v>
      </c>
      <c r="I361" s="285">
        <f t="shared" si="19"/>
        <v>-4.1064095697196925E-3</v>
      </c>
    </row>
    <row r="362" spans="1:9">
      <c r="A362" s="1"/>
      <c r="B362" s="643" t="s">
        <v>270</v>
      </c>
      <c r="C362" s="643" t="s">
        <v>100</v>
      </c>
      <c r="D362" s="459" t="s">
        <v>124</v>
      </c>
      <c r="E362" s="454">
        <v>1459</v>
      </c>
      <c r="F362" s="454">
        <v>1490</v>
      </c>
      <c r="G362" s="1"/>
      <c r="H362" s="127">
        <f t="shared" si="18"/>
        <v>31</v>
      </c>
      <c r="I362" s="283">
        <f t="shared" si="19"/>
        <v>2.1247429746401644E-2</v>
      </c>
    </row>
    <row r="363" spans="1:9">
      <c r="A363" s="1"/>
      <c r="B363" s="643"/>
      <c r="C363" s="643"/>
      <c r="D363" s="459" t="s">
        <v>125</v>
      </c>
      <c r="E363" s="454">
        <v>3322</v>
      </c>
      <c r="F363" s="454">
        <v>3260</v>
      </c>
      <c r="G363" s="1"/>
      <c r="H363" s="127">
        <f t="shared" si="18"/>
        <v>-62</v>
      </c>
      <c r="I363" s="283">
        <f t="shared" si="19"/>
        <v>-1.8663455749548464E-2</v>
      </c>
    </row>
    <row r="364" spans="1:9">
      <c r="A364" s="1"/>
      <c r="B364" s="643"/>
      <c r="C364" s="644" t="s">
        <v>105</v>
      </c>
      <c r="D364" s="644"/>
      <c r="E364" s="455">
        <v>4781</v>
      </c>
      <c r="F364" s="455">
        <v>4750</v>
      </c>
      <c r="G364" s="1"/>
      <c r="H364" s="128">
        <f t="shared" si="18"/>
        <v>-31</v>
      </c>
      <c r="I364" s="284">
        <f t="shared" si="19"/>
        <v>-6.4839991633549466E-3</v>
      </c>
    </row>
    <row r="365" spans="1:9" ht="30.6">
      <c r="A365" s="1"/>
      <c r="B365" s="643"/>
      <c r="C365" s="643" t="s">
        <v>498</v>
      </c>
      <c r="D365" s="459" t="s">
        <v>9</v>
      </c>
      <c r="E365" s="454">
        <v>716</v>
      </c>
      <c r="F365" s="454">
        <v>651</v>
      </c>
      <c r="G365" s="1"/>
      <c r="H365" s="127">
        <f t="shared" si="18"/>
        <v>-65</v>
      </c>
      <c r="I365" s="283">
        <f t="shared" si="19"/>
        <v>-9.0782122905027934E-2</v>
      </c>
    </row>
    <row r="366" spans="1:9">
      <c r="A366" s="1"/>
      <c r="B366" s="643"/>
      <c r="C366" s="643"/>
      <c r="D366" s="459" t="s">
        <v>8</v>
      </c>
      <c r="E366" s="454">
        <v>731</v>
      </c>
      <c r="F366" s="454">
        <v>730</v>
      </c>
      <c r="G366" s="1"/>
      <c r="H366" s="127">
        <f t="shared" si="18"/>
        <v>-1</v>
      </c>
      <c r="I366" s="283">
        <f t="shared" si="19"/>
        <v>-1.3679890560875513E-3</v>
      </c>
    </row>
    <row r="367" spans="1:9">
      <c r="A367" s="1"/>
      <c r="B367" s="643"/>
      <c r="C367" s="643"/>
      <c r="D367" s="459" t="s">
        <v>158</v>
      </c>
      <c r="E367" s="454">
        <v>253</v>
      </c>
      <c r="F367" s="454">
        <v>272</v>
      </c>
      <c r="G367" s="1"/>
      <c r="H367" s="127">
        <f t="shared" si="18"/>
        <v>19</v>
      </c>
      <c r="I367" s="283">
        <f t="shared" si="19"/>
        <v>7.5098814229249009E-2</v>
      </c>
    </row>
    <row r="368" spans="1:9">
      <c r="A368" s="1"/>
      <c r="B368" s="643"/>
      <c r="C368" s="644" t="s">
        <v>497</v>
      </c>
      <c r="D368" s="644"/>
      <c r="E368" s="455">
        <v>1700</v>
      </c>
      <c r="F368" s="455">
        <v>1653</v>
      </c>
      <c r="G368" s="1"/>
      <c r="H368" s="128">
        <f t="shared" si="18"/>
        <v>-47</v>
      </c>
      <c r="I368" s="284">
        <f t="shared" si="19"/>
        <v>-2.7647058823529413E-2</v>
      </c>
    </row>
    <row r="369" spans="1:9">
      <c r="A369" s="1"/>
      <c r="B369" s="643"/>
      <c r="C369" s="643" t="s">
        <v>99</v>
      </c>
      <c r="D369" s="459" t="s">
        <v>12</v>
      </c>
      <c r="E369" s="454">
        <v>3018</v>
      </c>
      <c r="F369" s="454">
        <v>3191</v>
      </c>
      <c r="G369" s="1"/>
      <c r="H369" s="127">
        <f t="shared" si="18"/>
        <v>173</v>
      </c>
      <c r="I369" s="283">
        <f t="shared" si="19"/>
        <v>5.7322730284956928E-2</v>
      </c>
    </row>
    <row r="370" spans="1:9">
      <c r="A370" s="1"/>
      <c r="B370" s="643"/>
      <c r="C370" s="643"/>
      <c r="D370" s="459" t="s">
        <v>484</v>
      </c>
      <c r="E370" s="454">
        <v>1697</v>
      </c>
      <c r="F370" s="454">
        <v>1847</v>
      </c>
      <c r="G370" s="1"/>
      <c r="H370" s="127">
        <f t="shared" si="18"/>
        <v>150</v>
      </c>
      <c r="I370" s="283">
        <f t="shared" si="19"/>
        <v>8.8391278727165581E-2</v>
      </c>
    </row>
    <row r="371" spans="1:9">
      <c r="A371" s="1"/>
      <c r="B371" s="643"/>
      <c r="C371" s="643"/>
      <c r="D371" s="459" t="s">
        <v>4</v>
      </c>
      <c r="E371" s="454">
        <v>4808</v>
      </c>
      <c r="F371" s="454">
        <v>5000</v>
      </c>
      <c r="G371" s="1"/>
      <c r="H371" s="127">
        <f t="shared" si="18"/>
        <v>192</v>
      </c>
      <c r="I371" s="283">
        <f t="shared" si="19"/>
        <v>3.9933444259567387E-2</v>
      </c>
    </row>
    <row r="372" spans="1:9">
      <c r="A372" s="1"/>
      <c r="B372" s="643"/>
      <c r="C372" s="644" t="s">
        <v>106</v>
      </c>
      <c r="D372" s="644"/>
      <c r="E372" s="455">
        <v>9523</v>
      </c>
      <c r="F372" s="455">
        <v>10038</v>
      </c>
      <c r="G372" s="1"/>
      <c r="H372" s="128">
        <f t="shared" si="18"/>
        <v>515</v>
      </c>
      <c r="I372" s="284">
        <f t="shared" si="19"/>
        <v>5.4079596765725088E-2</v>
      </c>
    </row>
    <row r="373" spans="1:9">
      <c r="A373" s="1"/>
      <c r="B373" s="643"/>
      <c r="C373" s="643" t="s">
        <v>36</v>
      </c>
      <c r="D373" s="459" t="s">
        <v>485</v>
      </c>
      <c r="E373" s="454">
        <v>1322</v>
      </c>
      <c r="F373" s="454">
        <v>1319</v>
      </c>
      <c r="G373" s="1"/>
      <c r="H373" s="127">
        <f t="shared" si="18"/>
        <v>-3</v>
      </c>
      <c r="I373" s="283">
        <f t="shared" si="19"/>
        <v>-2.2692889561270802E-3</v>
      </c>
    </row>
    <row r="374" spans="1:9">
      <c r="A374" s="1"/>
      <c r="B374" s="643"/>
      <c r="C374" s="643"/>
      <c r="D374" s="459" t="s">
        <v>36</v>
      </c>
      <c r="E374" s="454">
        <v>69</v>
      </c>
      <c r="F374" s="454">
        <v>67</v>
      </c>
      <c r="G374" s="1"/>
      <c r="H374" s="127">
        <f t="shared" si="18"/>
        <v>-2</v>
      </c>
      <c r="I374" s="283">
        <f t="shared" si="19"/>
        <v>-2.8985507246376812E-2</v>
      </c>
    </row>
    <row r="375" spans="1:9">
      <c r="A375" s="1"/>
      <c r="B375" s="643"/>
      <c r="C375" s="644" t="s">
        <v>93</v>
      </c>
      <c r="D375" s="644"/>
      <c r="E375" s="455">
        <v>1391</v>
      </c>
      <c r="F375" s="455">
        <v>1386</v>
      </c>
      <c r="G375" s="1"/>
      <c r="H375" s="128">
        <f t="shared" si="18"/>
        <v>-5</v>
      </c>
      <c r="I375" s="284">
        <f t="shared" si="19"/>
        <v>-3.5945363048166786E-3</v>
      </c>
    </row>
    <row r="376" spans="1:9">
      <c r="A376" s="1"/>
      <c r="B376" s="645" t="s">
        <v>288</v>
      </c>
      <c r="C376" s="645"/>
      <c r="D376" s="645"/>
      <c r="E376" s="460">
        <v>17395</v>
      </c>
      <c r="F376" s="460">
        <v>17827</v>
      </c>
      <c r="G376" s="1"/>
      <c r="H376" s="129">
        <f t="shared" si="18"/>
        <v>432</v>
      </c>
      <c r="I376" s="285">
        <f t="shared" si="19"/>
        <v>2.4834722621442942E-2</v>
      </c>
    </row>
    <row r="377" spans="1:9">
      <c r="A377" s="1"/>
      <c r="B377" s="643" t="s">
        <v>475</v>
      </c>
      <c r="C377" s="643" t="s">
        <v>100</v>
      </c>
      <c r="D377" s="459" t="s">
        <v>124</v>
      </c>
      <c r="E377" s="454">
        <v>80</v>
      </c>
      <c r="F377" s="454">
        <v>80</v>
      </c>
      <c r="G377" s="1"/>
      <c r="H377" s="127">
        <f t="shared" si="18"/>
        <v>0</v>
      </c>
      <c r="I377" s="283">
        <f t="shared" si="19"/>
        <v>0</v>
      </c>
    </row>
    <row r="378" spans="1:9">
      <c r="A378" s="1"/>
      <c r="B378" s="643"/>
      <c r="C378" s="643"/>
      <c r="D378" s="459" t="s">
        <v>125</v>
      </c>
      <c r="E378" s="454">
        <v>135</v>
      </c>
      <c r="F378" s="454">
        <v>138</v>
      </c>
      <c r="G378" s="1"/>
      <c r="H378" s="127">
        <f t="shared" si="18"/>
        <v>3</v>
      </c>
      <c r="I378" s="283">
        <f t="shared" si="19"/>
        <v>2.2222222222222223E-2</v>
      </c>
    </row>
    <row r="379" spans="1:9">
      <c r="A379" s="1"/>
      <c r="B379" s="643"/>
      <c r="C379" s="644" t="s">
        <v>105</v>
      </c>
      <c r="D379" s="644"/>
      <c r="E379" s="455">
        <v>215</v>
      </c>
      <c r="F379" s="455">
        <v>218</v>
      </c>
      <c r="G379" s="1"/>
      <c r="H379" s="128">
        <f t="shared" si="18"/>
        <v>3</v>
      </c>
      <c r="I379" s="284">
        <f t="shared" si="19"/>
        <v>1.3953488372093023E-2</v>
      </c>
    </row>
    <row r="380" spans="1:9" ht="30.6">
      <c r="A380" s="1"/>
      <c r="B380" s="643"/>
      <c r="C380" s="643" t="s">
        <v>498</v>
      </c>
      <c r="D380" s="459" t="s">
        <v>9</v>
      </c>
      <c r="E380" s="454">
        <v>17</v>
      </c>
      <c r="F380" s="454">
        <v>24</v>
      </c>
      <c r="G380" s="1"/>
      <c r="H380" s="127">
        <f t="shared" si="18"/>
        <v>7</v>
      </c>
      <c r="I380" s="283">
        <f t="shared" si="19"/>
        <v>0.41176470588235292</v>
      </c>
    </row>
    <row r="381" spans="1:9">
      <c r="A381" s="1"/>
      <c r="B381" s="643"/>
      <c r="C381" s="643"/>
      <c r="D381" s="459" t="s">
        <v>8</v>
      </c>
      <c r="E381" s="454">
        <v>23</v>
      </c>
      <c r="F381" s="454">
        <v>24</v>
      </c>
      <c r="G381" s="1"/>
      <c r="H381" s="127">
        <f t="shared" ref="H381:H410" si="20">F381-E381</f>
        <v>1</v>
      </c>
      <c r="I381" s="283">
        <f t="shared" ref="I381:I410" si="21">H381/E381</f>
        <v>4.3478260869565216E-2</v>
      </c>
    </row>
    <row r="382" spans="1:9">
      <c r="A382" s="1"/>
      <c r="B382" s="643"/>
      <c r="C382" s="643"/>
      <c r="D382" s="459" t="s">
        <v>158</v>
      </c>
      <c r="E382" s="454"/>
      <c r="F382" s="454">
        <v>5</v>
      </c>
      <c r="G382" s="1"/>
      <c r="H382" s="127"/>
      <c r="I382" s="283"/>
    </row>
    <row r="383" spans="1:9">
      <c r="A383" s="1"/>
      <c r="B383" s="643"/>
      <c r="C383" s="644" t="s">
        <v>497</v>
      </c>
      <c r="D383" s="644"/>
      <c r="E383" s="455">
        <v>40</v>
      </c>
      <c r="F383" s="455">
        <v>53</v>
      </c>
      <c r="G383" s="1"/>
      <c r="H383" s="128">
        <f t="shared" si="20"/>
        <v>13</v>
      </c>
      <c r="I383" s="284">
        <f t="shared" si="21"/>
        <v>0.32500000000000001</v>
      </c>
    </row>
    <row r="384" spans="1:9">
      <c r="A384" s="1"/>
      <c r="B384" s="643"/>
      <c r="C384" s="643" t="s">
        <v>99</v>
      </c>
      <c r="D384" s="459" t="s">
        <v>12</v>
      </c>
      <c r="E384" s="454">
        <v>84</v>
      </c>
      <c r="F384" s="454">
        <v>99</v>
      </c>
      <c r="G384" s="1"/>
      <c r="H384" s="127">
        <f t="shared" si="20"/>
        <v>15</v>
      </c>
      <c r="I384" s="283">
        <f t="shared" si="21"/>
        <v>0.17857142857142858</v>
      </c>
    </row>
    <row r="385" spans="1:9">
      <c r="A385" s="1"/>
      <c r="B385" s="643"/>
      <c r="C385" s="643"/>
      <c r="D385" s="459" t="s">
        <v>484</v>
      </c>
      <c r="E385" s="454">
        <v>289</v>
      </c>
      <c r="F385" s="454">
        <v>264</v>
      </c>
      <c r="G385" s="1"/>
      <c r="H385" s="127">
        <f t="shared" si="20"/>
        <v>-25</v>
      </c>
      <c r="I385" s="283">
        <f t="shared" si="21"/>
        <v>-8.6505190311418678E-2</v>
      </c>
    </row>
    <row r="386" spans="1:9">
      <c r="A386" s="1"/>
      <c r="B386" s="643"/>
      <c r="C386" s="643"/>
      <c r="D386" s="459" t="s">
        <v>4</v>
      </c>
      <c r="E386" s="454">
        <v>152</v>
      </c>
      <c r="F386" s="454">
        <v>146</v>
      </c>
      <c r="G386" s="1"/>
      <c r="H386" s="127">
        <f t="shared" si="20"/>
        <v>-6</v>
      </c>
      <c r="I386" s="283">
        <f t="shared" si="21"/>
        <v>-3.9473684210526314E-2</v>
      </c>
    </row>
    <row r="387" spans="1:9">
      <c r="A387" s="1"/>
      <c r="B387" s="643"/>
      <c r="C387" s="644" t="s">
        <v>106</v>
      </c>
      <c r="D387" s="644"/>
      <c r="E387" s="455">
        <v>525</v>
      </c>
      <c r="F387" s="455">
        <v>509</v>
      </c>
      <c r="G387" s="1"/>
      <c r="H387" s="128">
        <f t="shared" si="20"/>
        <v>-16</v>
      </c>
      <c r="I387" s="284">
        <f t="shared" si="21"/>
        <v>-3.0476190476190476E-2</v>
      </c>
    </row>
    <row r="388" spans="1:9">
      <c r="A388" s="1"/>
      <c r="B388" s="643"/>
      <c r="C388" s="458" t="s">
        <v>36</v>
      </c>
      <c r="D388" s="459" t="s">
        <v>485</v>
      </c>
      <c r="E388" s="454">
        <v>35</v>
      </c>
      <c r="F388" s="454">
        <v>32</v>
      </c>
      <c r="G388" s="1"/>
      <c r="H388" s="127">
        <f t="shared" si="20"/>
        <v>-3</v>
      </c>
      <c r="I388" s="283">
        <f t="shared" si="21"/>
        <v>-8.5714285714285715E-2</v>
      </c>
    </row>
    <row r="389" spans="1:9">
      <c r="A389" s="1"/>
      <c r="B389" s="643"/>
      <c r="C389" s="644" t="s">
        <v>93</v>
      </c>
      <c r="D389" s="644"/>
      <c r="E389" s="455">
        <v>35</v>
      </c>
      <c r="F389" s="455">
        <v>32</v>
      </c>
      <c r="G389" s="1"/>
      <c r="H389" s="128">
        <f t="shared" si="20"/>
        <v>-3</v>
      </c>
      <c r="I389" s="284">
        <f t="shared" si="21"/>
        <v>-8.5714285714285715E-2</v>
      </c>
    </row>
    <row r="390" spans="1:9">
      <c r="A390" s="1"/>
      <c r="B390" s="645" t="s">
        <v>478</v>
      </c>
      <c r="C390" s="645"/>
      <c r="D390" s="645"/>
      <c r="E390" s="460">
        <v>815</v>
      </c>
      <c r="F390" s="460">
        <f>F389+F387+F383+F379</f>
        <v>812</v>
      </c>
      <c r="G390" s="1"/>
      <c r="H390" s="129">
        <f t="shared" si="20"/>
        <v>-3</v>
      </c>
      <c r="I390" s="285">
        <f t="shared" si="21"/>
        <v>-3.6809815950920245E-3</v>
      </c>
    </row>
    <row r="391" spans="1:9">
      <c r="A391" s="1"/>
      <c r="B391" s="643" t="s">
        <v>271</v>
      </c>
      <c r="C391" s="643" t="s">
        <v>100</v>
      </c>
      <c r="D391" s="459" t="s">
        <v>124</v>
      </c>
      <c r="E391" s="454">
        <v>454</v>
      </c>
      <c r="F391" s="454">
        <v>461</v>
      </c>
      <c r="G391" s="1"/>
      <c r="H391" s="127">
        <f t="shared" si="20"/>
        <v>7</v>
      </c>
      <c r="I391" s="283">
        <f t="shared" si="21"/>
        <v>1.5418502202643172E-2</v>
      </c>
    </row>
    <row r="392" spans="1:9">
      <c r="A392" s="1"/>
      <c r="B392" s="643"/>
      <c r="C392" s="643"/>
      <c r="D392" s="459" t="s">
        <v>125</v>
      </c>
      <c r="E392" s="454">
        <v>726</v>
      </c>
      <c r="F392" s="454">
        <v>758</v>
      </c>
      <c r="G392" s="1"/>
      <c r="H392" s="127">
        <f t="shared" si="20"/>
        <v>32</v>
      </c>
      <c r="I392" s="283">
        <f t="shared" si="21"/>
        <v>4.4077134986225897E-2</v>
      </c>
    </row>
    <row r="393" spans="1:9">
      <c r="A393" s="1"/>
      <c r="B393" s="643"/>
      <c r="C393" s="644" t="s">
        <v>105</v>
      </c>
      <c r="D393" s="644"/>
      <c r="E393" s="455">
        <v>1180</v>
      </c>
      <c r="F393" s="455">
        <v>1219</v>
      </c>
      <c r="G393" s="1"/>
      <c r="H393" s="128">
        <f t="shared" si="20"/>
        <v>39</v>
      </c>
      <c r="I393" s="284">
        <f t="shared" si="21"/>
        <v>3.3050847457627118E-2</v>
      </c>
    </row>
    <row r="394" spans="1:9" ht="30.6">
      <c r="A394" s="1"/>
      <c r="B394" s="643"/>
      <c r="C394" s="643" t="s">
        <v>498</v>
      </c>
      <c r="D394" s="459" t="s">
        <v>9</v>
      </c>
      <c r="E394" s="454">
        <v>521</v>
      </c>
      <c r="F394" s="454">
        <v>544</v>
      </c>
      <c r="G394" s="1"/>
      <c r="H394" s="127">
        <f t="shared" si="20"/>
        <v>23</v>
      </c>
      <c r="I394" s="283">
        <f t="shared" si="21"/>
        <v>4.4145873320537425E-2</v>
      </c>
    </row>
    <row r="395" spans="1:9">
      <c r="A395" s="1"/>
      <c r="B395" s="643"/>
      <c r="C395" s="643"/>
      <c r="D395" s="459" t="s">
        <v>8</v>
      </c>
      <c r="E395" s="454">
        <v>629</v>
      </c>
      <c r="F395" s="454">
        <v>630</v>
      </c>
      <c r="G395" s="1"/>
      <c r="H395" s="127">
        <f t="shared" si="20"/>
        <v>1</v>
      </c>
      <c r="I395" s="283">
        <f t="shared" si="21"/>
        <v>1.589825119236884E-3</v>
      </c>
    </row>
    <row r="396" spans="1:9">
      <c r="A396" s="1"/>
      <c r="B396" s="643"/>
      <c r="C396" s="643"/>
      <c r="D396" s="459" t="s">
        <v>158</v>
      </c>
      <c r="E396" s="454">
        <v>249</v>
      </c>
      <c r="F396" s="454">
        <v>270</v>
      </c>
      <c r="G396" s="1"/>
      <c r="H396" s="127">
        <f t="shared" si="20"/>
        <v>21</v>
      </c>
      <c r="I396" s="283">
        <f t="shared" si="21"/>
        <v>8.4337349397590355E-2</v>
      </c>
    </row>
    <row r="397" spans="1:9">
      <c r="A397" s="1"/>
      <c r="B397" s="643"/>
      <c r="C397" s="644" t="s">
        <v>497</v>
      </c>
      <c r="D397" s="644"/>
      <c r="E397" s="455">
        <v>1399</v>
      </c>
      <c r="F397" s="455">
        <v>1444</v>
      </c>
      <c r="G397" s="1"/>
      <c r="H397" s="128">
        <f t="shared" si="20"/>
        <v>45</v>
      </c>
      <c r="I397" s="284">
        <f t="shared" si="21"/>
        <v>3.2165832737669764E-2</v>
      </c>
    </row>
    <row r="398" spans="1:9">
      <c r="A398" s="1"/>
      <c r="B398" s="643"/>
      <c r="C398" s="643" t="s">
        <v>99</v>
      </c>
      <c r="D398" s="459" t="s">
        <v>12</v>
      </c>
      <c r="E398" s="454">
        <v>1122</v>
      </c>
      <c r="F398" s="454">
        <v>1196</v>
      </c>
      <c r="G398" s="1"/>
      <c r="H398" s="127">
        <f t="shared" si="20"/>
        <v>74</v>
      </c>
      <c r="I398" s="283">
        <f t="shared" si="21"/>
        <v>6.5953654188948302E-2</v>
      </c>
    </row>
    <row r="399" spans="1:9">
      <c r="A399" s="1"/>
      <c r="B399" s="643"/>
      <c r="C399" s="643"/>
      <c r="D399" s="459" t="s">
        <v>484</v>
      </c>
      <c r="E399" s="454">
        <v>545</v>
      </c>
      <c r="F399" s="454">
        <v>587</v>
      </c>
      <c r="G399" s="1"/>
      <c r="H399" s="127">
        <f t="shared" si="20"/>
        <v>42</v>
      </c>
      <c r="I399" s="283">
        <f t="shared" si="21"/>
        <v>7.7064220183486243E-2</v>
      </c>
    </row>
    <row r="400" spans="1:9">
      <c r="A400" s="1"/>
      <c r="B400" s="643"/>
      <c r="C400" s="643"/>
      <c r="D400" s="459" t="s">
        <v>4</v>
      </c>
      <c r="E400" s="454">
        <v>1917</v>
      </c>
      <c r="F400" s="454">
        <v>2003</v>
      </c>
      <c r="G400" s="1"/>
      <c r="H400" s="127">
        <f t="shared" si="20"/>
        <v>86</v>
      </c>
      <c r="I400" s="283">
        <f t="shared" si="21"/>
        <v>4.4861763171622326E-2</v>
      </c>
    </row>
    <row r="401" spans="1:9">
      <c r="A401" s="1"/>
      <c r="B401" s="643"/>
      <c r="C401" s="644" t="s">
        <v>106</v>
      </c>
      <c r="D401" s="644"/>
      <c r="E401" s="455">
        <v>3584</v>
      </c>
      <c r="F401" s="455">
        <v>3786</v>
      </c>
      <c r="G401" s="1"/>
      <c r="H401" s="128">
        <f t="shared" si="20"/>
        <v>202</v>
      </c>
      <c r="I401" s="284">
        <f t="shared" si="21"/>
        <v>5.6361607142857144E-2</v>
      </c>
    </row>
    <row r="402" spans="1:9">
      <c r="A402" s="1"/>
      <c r="B402" s="643"/>
      <c r="C402" s="643" t="s">
        <v>36</v>
      </c>
      <c r="D402" s="459" t="s">
        <v>485</v>
      </c>
      <c r="E402" s="454">
        <v>416</v>
      </c>
      <c r="F402" s="454">
        <v>405</v>
      </c>
      <c r="G402" s="1"/>
      <c r="H402" s="127">
        <f t="shared" si="20"/>
        <v>-11</v>
      </c>
      <c r="I402" s="283">
        <f t="shared" si="21"/>
        <v>-2.6442307692307692E-2</v>
      </c>
    </row>
    <row r="403" spans="1:9">
      <c r="A403" s="1"/>
      <c r="B403" s="643"/>
      <c r="C403" s="643"/>
      <c r="D403" s="459" t="s">
        <v>36</v>
      </c>
      <c r="E403" s="454">
        <v>10</v>
      </c>
      <c r="F403" s="454">
        <v>10</v>
      </c>
      <c r="G403" s="1"/>
      <c r="H403" s="127">
        <f t="shared" si="20"/>
        <v>0</v>
      </c>
      <c r="I403" s="283">
        <f t="shared" si="21"/>
        <v>0</v>
      </c>
    </row>
    <row r="404" spans="1:9">
      <c r="A404" s="1"/>
      <c r="B404" s="643"/>
      <c r="C404" s="644" t="s">
        <v>93</v>
      </c>
      <c r="D404" s="644"/>
      <c r="E404" s="455">
        <v>426</v>
      </c>
      <c r="F404" s="455">
        <v>415</v>
      </c>
      <c r="G404" s="1"/>
      <c r="H404" s="128">
        <f t="shared" si="20"/>
        <v>-11</v>
      </c>
      <c r="I404" s="284">
        <f t="shared" si="21"/>
        <v>-2.5821596244131457E-2</v>
      </c>
    </row>
    <row r="405" spans="1:9">
      <c r="A405" s="1"/>
      <c r="B405" s="645" t="s">
        <v>289</v>
      </c>
      <c r="C405" s="645"/>
      <c r="D405" s="645"/>
      <c r="E405" s="460">
        <v>6589</v>
      </c>
      <c r="F405" s="460">
        <f>F404+F401+F397+F393</f>
        <v>6864</v>
      </c>
      <c r="G405" s="1"/>
      <c r="H405" s="129">
        <f t="shared" si="20"/>
        <v>275</v>
      </c>
      <c r="I405" s="285">
        <f t="shared" si="21"/>
        <v>4.1736227045075125E-2</v>
      </c>
    </row>
    <row r="406" spans="1:9">
      <c r="A406" s="1"/>
      <c r="B406" s="643" t="s">
        <v>476</v>
      </c>
      <c r="C406" s="643" t="s">
        <v>99</v>
      </c>
      <c r="D406" s="459" t="s">
        <v>12</v>
      </c>
      <c r="E406" s="454">
        <v>30</v>
      </c>
      <c r="F406" s="454">
        <v>28</v>
      </c>
      <c r="G406" s="1"/>
      <c r="H406" s="127">
        <f t="shared" si="20"/>
        <v>-2</v>
      </c>
      <c r="I406" s="283">
        <f t="shared" si="21"/>
        <v>-6.6666666666666666E-2</v>
      </c>
    </row>
    <row r="407" spans="1:9">
      <c r="A407" s="1"/>
      <c r="B407" s="643"/>
      <c r="C407" s="643"/>
      <c r="D407" s="459" t="s">
        <v>4</v>
      </c>
      <c r="E407" s="454">
        <v>53</v>
      </c>
      <c r="F407" s="454">
        <v>53</v>
      </c>
      <c r="G407" s="1"/>
      <c r="H407" s="127">
        <f t="shared" si="20"/>
        <v>0</v>
      </c>
      <c r="I407" s="283">
        <f t="shared" si="21"/>
        <v>0</v>
      </c>
    </row>
    <row r="408" spans="1:9">
      <c r="A408" s="1"/>
      <c r="B408" s="643"/>
      <c r="C408" s="644" t="s">
        <v>106</v>
      </c>
      <c r="D408" s="644"/>
      <c r="E408" s="455">
        <v>83</v>
      </c>
      <c r="F408" s="455">
        <v>81</v>
      </c>
      <c r="G408" s="1"/>
      <c r="H408" s="128">
        <f t="shared" si="20"/>
        <v>-2</v>
      </c>
      <c r="I408" s="284">
        <f t="shared" si="21"/>
        <v>-2.4096385542168676E-2</v>
      </c>
    </row>
    <row r="409" spans="1:9">
      <c r="A409" s="1"/>
      <c r="B409" s="645" t="s">
        <v>479</v>
      </c>
      <c r="C409" s="645"/>
      <c r="D409" s="645"/>
      <c r="E409" s="460">
        <v>83</v>
      </c>
      <c r="F409" s="460">
        <v>81</v>
      </c>
      <c r="G409" s="1"/>
      <c r="H409" s="129">
        <f t="shared" si="20"/>
        <v>-2</v>
      </c>
      <c r="I409" s="285">
        <f t="shared" si="21"/>
        <v>-2.4096385542168676E-2</v>
      </c>
    </row>
    <row r="410" spans="1:9">
      <c r="A410" s="1"/>
      <c r="B410" s="646" t="s">
        <v>87</v>
      </c>
      <c r="C410" s="646"/>
      <c r="D410" s="646"/>
      <c r="E410" s="461">
        <v>155363</v>
      </c>
      <c r="F410" s="461">
        <f>F409+F405+F390+F376+F361+F346+F331+F318+F304+F291+F277+F264+F250+F235+F221+F207+F193+F184+F169+F154+F139</f>
        <v>157386</v>
      </c>
      <c r="G410" s="1"/>
      <c r="H410" s="130">
        <f t="shared" si="20"/>
        <v>2023</v>
      </c>
      <c r="I410" s="286">
        <f t="shared" si="21"/>
        <v>1.3021118284276179E-2</v>
      </c>
    </row>
    <row r="411" spans="1:9">
      <c r="A411" s="1"/>
      <c r="B411" s="1"/>
      <c r="C411" s="1"/>
      <c r="D411" s="1"/>
      <c r="E411" s="1"/>
      <c r="F411" s="1"/>
      <c r="G411" s="1"/>
      <c r="H411" s="1"/>
      <c r="I411" s="1"/>
    </row>
  </sheetData>
  <mergeCells count="198">
    <mergeCell ref="B125:B138"/>
    <mergeCell ref="C125:C126"/>
    <mergeCell ref="C127:D127"/>
    <mergeCell ref="C128:C130"/>
    <mergeCell ref="C131:D131"/>
    <mergeCell ref="C132:C134"/>
    <mergeCell ref="C135:D135"/>
    <mergeCell ref="C136:C137"/>
    <mergeCell ref="C138:D138"/>
    <mergeCell ref="B139:D139"/>
    <mergeCell ref="B140:B153"/>
    <mergeCell ref="C140:C141"/>
    <mergeCell ref="C142:D142"/>
    <mergeCell ref="C143:C145"/>
    <mergeCell ref="C146:D146"/>
    <mergeCell ref="C147:C149"/>
    <mergeCell ref="C150:D150"/>
    <mergeCell ref="C151:C152"/>
    <mergeCell ref="C153:D153"/>
    <mergeCell ref="B154:D154"/>
    <mergeCell ref="B155:B168"/>
    <mergeCell ref="C155:C156"/>
    <mergeCell ref="C157:D157"/>
    <mergeCell ref="C158:C160"/>
    <mergeCell ref="C161:D161"/>
    <mergeCell ref="C162:C164"/>
    <mergeCell ref="C165:D165"/>
    <mergeCell ref="C166:C167"/>
    <mergeCell ref="C168:D168"/>
    <mergeCell ref="B184:D184"/>
    <mergeCell ref="B185:B192"/>
    <mergeCell ref="C185:C186"/>
    <mergeCell ref="C187:D187"/>
    <mergeCell ref="C188:C189"/>
    <mergeCell ref="C190:D190"/>
    <mergeCell ref="C192:D192"/>
    <mergeCell ref="B169:D169"/>
    <mergeCell ref="B170:B183"/>
    <mergeCell ref="C170:C171"/>
    <mergeCell ref="C172:D172"/>
    <mergeCell ref="C173:C175"/>
    <mergeCell ref="C176:D176"/>
    <mergeCell ref="C177:C179"/>
    <mergeCell ref="C180:D180"/>
    <mergeCell ref="C181:C182"/>
    <mergeCell ref="C183:D183"/>
    <mergeCell ref="B193:D193"/>
    <mergeCell ref="B194:B206"/>
    <mergeCell ref="C194:C195"/>
    <mergeCell ref="C196:D196"/>
    <mergeCell ref="C197:C199"/>
    <mergeCell ref="C200:D200"/>
    <mergeCell ref="C201:C203"/>
    <mergeCell ref="C204:D204"/>
    <mergeCell ref="C206:D206"/>
    <mergeCell ref="B207:D207"/>
    <mergeCell ref="B208:B220"/>
    <mergeCell ref="C208:C209"/>
    <mergeCell ref="C210:D210"/>
    <mergeCell ref="C211:C213"/>
    <mergeCell ref="C214:D214"/>
    <mergeCell ref="C215:C217"/>
    <mergeCell ref="C218:D218"/>
    <mergeCell ref="C220:D220"/>
    <mergeCell ref="B221:D221"/>
    <mergeCell ref="B222:B234"/>
    <mergeCell ref="C222:C223"/>
    <mergeCell ref="C224:D224"/>
    <mergeCell ref="C225:C227"/>
    <mergeCell ref="C228:D228"/>
    <mergeCell ref="C229:C231"/>
    <mergeCell ref="C232:D232"/>
    <mergeCell ref="C234:D234"/>
    <mergeCell ref="B235:D235"/>
    <mergeCell ref="B236:B249"/>
    <mergeCell ref="C236:C237"/>
    <mergeCell ref="C238:D238"/>
    <mergeCell ref="C239:C241"/>
    <mergeCell ref="C242:D242"/>
    <mergeCell ref="C243:C245"/>
    <mergeCell ref="C246:D246"/>
    <mergeCell ref="C247:C248"/>
    <mergeCell ref="C249:D249"/>
    <mergeCell ref="B250:D250"/>
    <mergeCell ref="B251:B263"/>
    <mergeCell ref="C251:C252"/>
    <mergeCell ref="C253:D253"/>
    <mergeCell ref="C254:C256"/>
    <mergeCell ref="C257:D257"/>
    <mergeCell ref="C258:C260"/>
    <mergeCell ref="C261:D261"/>
    <mergeCell ref="C263:D263"/>
    <mergeCell ref="B264:D264"/>
    <mergeCell ref="B265:B276"/>
    <mergeCell ref="C265:C266"/>
    <mergeCell ref="C267:D267"/>
    <mergeCell ref="C268:C269"/>
    <mergeCell ref="C270:D270"/>
    <mergeCell ref="C271:C273"/>
    <mergeCell ref="C274:D274"/>
    <mergeCell ref="C276:D276"/>
    <mergeCell ref="B277:D277"/>
    <mergeCell ref="B278:B290"/>
    <mergeCell ref="C278:C279"/>
    <mergeCell ref="C280:D280"/>
    <mergeCell ref="C281:C283"/>
    <mergeCell ref="C284:D284"/>
    <mergeCell ref="C285:C287"/>
    <mergeCell ref="C288:D288"/>
    <mergeCell ref="C290:D290"/>
    <mergeCell ref="B291:D291"/>
    <mergeCell ref="B292:B303"/>
    <mergeCell ref="C292:C293"/>
    <mergeCell ref="C294:D294"/>
    <mergeCell ref="C295:C296"/>
    <mergeCell ref="C297:D297"/>
    <mergeCell ref="C298:C300"/>
    <mergeCell ref="C301:D301"/>
    <mergeCell ref="C303:D303"/>
    <mergeCell ref="B304:D304"/>
    <mergeCell ref="B305:B317"/>
    <mergeCell ref="C305:C306"/>
    <mergeCell ref="C307:D307"/>
    <mergeCell ref="C308:C310"/>
    <mergeCell ref="C311:D311"/>
    <mergeCell ref="C312:C314"/>
    <mergeCell ref="C315:D315"/>
    <mergeCell ref="C317:D317"/>
    <mergeCell ref="B318:D318"/>
    <mergeCell ref="B319:B330"/>
    <mergeCell ref="C319:C320"/>
    <mergeCell ref="C321:D321"/>
    <mergeCell ref="C322:C323"/>
    <mergeCell ref="C324:D324"/>
    <mergeCell ref="C325:C327"/>
    <mergeCell ref="C328:D328"/>
    <mergeCell ref="C330:D330"/>
    <mergeCell ref="B331:D331"/>
    <mergeCell ref="B332:B345"/>
    <mergeCell ref="C332:C333"/>
    <mergeCell ref="C334:D334"/>
    <mergeCell ref="C335:C337"/>
    <mergeCell ref="C338:D338"/>
    <mergeCell ref="C339:C341"/>
    <mergeCell ref="C342:D342"/>
    <mergeCell ref="C343:C344"/>
    <mergeCell ref="C345:D345"/>
    <mergeCell ref="C368:D368"/>
    <mergeCell ref="C369:C371"/>
    <mergeCell ref="C372:D372"/>
    <mergeCell ref="C373:C374"/>
    <mergeCell ref="C375:D375"/>
    <mergeCell ref="B346:D346"/>
    <mergeCell ref="B347:B360"/>
    <mergeCell ref="C347:C348"/>
    <mergeCell ref="C349:D349"/>
    <mergeCell ref="C350:C352"/>
    <mergeCell ref="C353:D353"/>
    <mergeCell ref="C354:C356"/>
    <mergeCell ref="C357:D357"/>
    <mergeCell ref="C358:C359"/>
    <mergeCell ref="C360:D360"/>
    <mergeCell ref="B410:D410"/>
    <mergeCell ref="C391:C392"/>
    <mergeCell ref="C393:D393"/>
    <mergeCell ref="C394:C396"/>
    <mergeCell ref="C397:D397"/>
    <mergeCell ref="C398:C400"/>
    <mergeCell ref="C401:D401"/>
    <mergeCell ref="C402:C403"/>
    <mergeCell ref="C404:D404"/>
    <mergeCell ref="B405:D405"/>
    <mergeCell ref="B409:D409"/>
    <mergeCell ref="B391:B404"/>
    <mergeCell ref="G6:H6"/>
    <mergeCell ref="G25:H25"/>
    <mergeCell ref="G44:H44"/>
    <mergeCell ref="G63:H63"/>
    <mergeCell ref="G82:H82"/>
    <mergeCell ref="G101:H101"/>
    <mergeCell ref="B406:B408"/>
    <mergeCell ref="C406:C407"/>
    <mergeCell ref="C408:D408"/>
    <mergeCell ref="B377:B389"/>
    <mergeCell ref="C380:C382"/>
    <mergeCell ref="C383:D383"/>
    <mergeCell ref="C384:C386"/>
    <mergeCell ref="C387:D387"/>
    <mergeCell ref="C389:D389"/>
    <mergeCell ref="B390:D390"/>
    <mergeCell ref="B376:D376"/>
    <mergeCell ref="C377:C378"/>
    <mergeCell ref="C379:D379"/>
    <mergeCell ref="B361:D361"/>
    <mergeCell ref="B362:B375"/>
    <mergeCell ref="C362:C363"/>
    <mergeCell ref="C364:D364"/>
    <mergeCell ref="C365:C36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&amp;L&amp;7DGER-DAT
Pôle des statistiques, des données numériques et du système d'information&amp;C&amp;8&amp;D&amp;R&amp;7&amp;P/&amp;N</oddFooter>
  </headerFooter>
  <rowBreaks count="1" manualBreakCount="1">
    <brk id="42" max="16383" man="1"/>
  </rowBreaks>
  <ignoredErrors>
    <ignoredError sqref="D7:E7 D26:E26 D45:E4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B184-810C-45E6-BB1D-9B6F9DE03BED}">
  <sheetPr>
    <tabColor theme="4" tint="0.39997558519241921"/>
  </sheetPr>
  <dimension ref="A1:P107"/>
  <sheetViews>
    <sheetView zoomScale="90" zoomScaleNormal="90" workbookViewId="0"/>
  </sheetViews>
  <sheetFormatPr baseColWidth="10" defaultColWidth="11.44140625" defaultRowHeight="14.4"/>
  <cols>
    <col min="1" max="1" width="16.6640625" style="171" customWidth="1"/>
    <col min="2" max="6" width="11.44140625" style="171"/>
    <col min="7" max="7" width="25.44140625" style="171" customWidth="1"/>
    <col min="8" max="9" width="11.44140625" style="171"/>
    <col min="10" max="10" width="15.5546875" style="171" customWidth="1"/>
    <col min="11" max="11" width="11.44140625" style="171"/>
    <col min="12" max="13" width="11.6640625" style="171" customWidth="1"/>
    <col min="14" max="16384" width="11.44140625" style="171"/>
  </cols>
  <sheetData>
    <row r="1" spans="1:16">
      <c r="A1" s="462"/>
    </row>
    <row r="2" spans="1:16" ht="15.6">
      <c r="A2" s="168" t="s">
        <v>544</v>
      </c>
      <c r="B2" s="169"/>
      <c r="C2" s="169"/>
      <c r="D2" s="169"/>
      <c r="E2" s="169"/>
      <c r="F2" s="169"/>
      <c r="G2" s="169"/>
      <c r="H2" s="170"/>
    </row>
    <row r="3" spans="1:16">
      <c r="A3" s="363" t="s">
        <v>629</v>
      </c>
    </row>
    <row r="4" spans="1:16">
      <c r="A4" s="172" t="s">
        <v>654</v>
      </c>
    </row>
    <row r="5" spans="1:16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O5" s="174"/>
      <c r="P5" s="174"/>
    </row>
    <row r="6" spans="1:16">
      <c r="A6" s="11" t="s">
        <v>653</v>
      </c>
      <c r="B6" s="173"/>
      <c r="C6" s="173"/>
      <c r="D6" s="173"/>
      <c r="E6" s="173"/>
      <c r="F6" s="173"/>
      <c r="G6" s="173"/>
      <c r="H6" s="173"/>
      <c r="I6" s="175"/>
      <c r="J6" s="175"/>
      <c r="K6" s="175"/>
      <c r="L6" s="175"/>
      <c r="M6" s="175"/>
      <c r="N6" s="174"/>
      <c r="O6" s="174"/>
      <c r="P6" s="174"/>
    </row>
    <row r="7" spans="1:16">
      <c r="A7" s="176"/>
      <c r="B7" s="173"/>
      <c r="C7" s="173"/>
      <c r="D7" s="173"/>
      <c r="E7" s="173"/>
      <c r="F7" s="173"/>
      <c r="G7" s="173"/>
      <c r="H7" s="173"/>
      <c r="I7" s="175"/>
      <c r="J7" s="175"/>
      <c r="K7" s="175"/>
      <c r="L7" s="175"/>
      <c r="M7" s="175"/>
      <c r="N7" s="174"/>
      <c r="O7" s="174"/>
      <c r="P7" s="174"/>
    </row>
    <row r="8" spans="1:16" ht="17.25" customHeight="1">
      <c r="A8" s="651" t="s">
        <v>242</v>
      </c>
      <c r="B8" s="651">
        <v>2024</v>
      </c>
      <c r="C8" s="651">
        <v>2025</v>
      </c>
      <c r="D8" s="653" t="s">
        <v>545</v>
      </c>
      <c r="E8" s="653"/>
      <c r="F8" s="175"/>
      <c r="G8" s="651" t="s">
        <v>249</v>
      </c>
      <c r="H8" s="651">
        <v>2024</v>
      </c>
      <c r="I8" s="651">
        <v>2025</v>
      </c>
      <c r="J8" s="652" t="s">
        <v>545</v>
      </c>
      <c r="K8" s="653"/>
      <c r="L8" s="173"/>
      <c r="M8" s="173"/>
    </row>
    <row r="9" spans="1:16" ht="14.25" customHeight="1">
      <c r="A9" s="651"/>
      <c r="B9" s="651"/>
      <c r="C9" s="651"/>
      <c r="D9" s="408" t="s">
        <v>461</v>
      </c>
      <c r="E9" s="408" t="s">
        <v>89</v>
      </c>
      <c r="F9" s="175"/>
      <c r="G9" s="651"/>
      <c r="H9" s="651"/>
      <c r="I9" s="651"/>
      <c r="J9" s="469" t="s">
        <v>461</v>
      </c>
      <c r="K9" s="408" t="s">
        <v>89</v>
      </c>
      <c r="L9" s="173"/>
      <c r="M9" s="173"/>
    </row>
    <row r="10" spans="1:16" ht="15.75" customHeight="1">
      <c r="A10" s="416" t="s">
        <v>649</v>
      </c>
      <c r="B10" s="409">
        <v>10829</v>
      </c>
      <c r="C10" s="409">
        <v>10597</v>
      </c>
      <c r="D10" s="410">
        <f t="shared" ref="D10:D22" si="0">C10-B10</f>
        <v>-232</v>
      </c>
      <c r="E10" s="467">
        <f>D10/B10</f>
        <v>-2.142395419706344E-2</v>
      </c>
      <c r="F10" s="175"/>
      <c r="G10" s="569" t="s">
        <v>546</v>
      </c>
      <c r="H10" s="569">
        <v>32065</v>
      </c>
      <c r="I10" s="569">
        <v>31847</v>
      </c>
      <c r="J10" s="649">
        <f>I10-H10</f>
        <v>-218</v>
      </c>
      <c r="K10" s="650">
        <f>J10/H10</f>
        <v>-6.7986901606112583E-3</v>
      </c>
      <c r="L10" s="173"/>
      <c r="M10" s="173"/>
    </row>
    <row r="11" spans="1:16" ht="15.75" customHeight="1">
      <c r="A11" s="416" t="s">
        <v>650</v>
      </c>
      <c r="B11" s="409">
        <v>21236</v>
      </c>
      <c r="C11" s="409">
        <v>21250</v>
      </c>
      <c r="D11" s="410">
        <f t="shared" si="0"/>
        <v>14</v>
      </c>
      <c r="E11" s="467">
        <f t="shared" ref="E11:E22" si="1">D11/B11</f>
        <v>6.5925786400452061E-4</v>
      </c>
      <c r="F11" s="175"/>
      <c r="G11" s="569"/>
      <c r="H11" s="569"/>
      <c r="I11" s="569"/>
      <c r="J11" s="649"/>
      <c r="K11" s="650"/>
      <c r="L11" s="173"/>
      <c r="M11" s="173"/>
    </row>
    <row r="12" spans="1:16" ht="15.75" customHeight="1">
      <c r="A12" s="416" t="s">
        <v>503</v>
      </c>
      <c r="B12" s="409">
        <v>314</v>
      </c>
      <c r="C12" s="409">
        <v>344</v>
      </c>
      <c r="D12" s="410">
        <f t="shared" si="0"/>
        <v>30</v>
      </c>
      <c r="E12" s="467">
        <f t="shared" si="1"/>
        <v>9.5541401273885357E-2</v>
      </c>
      <c r="F12" s="175"/>
      <c r="G12" s="569" t="s">
        <v>250</v>
      </c>
      <c r="H12" s="569">
        <v>14610</v>
      </c>
      <c r="I12" s="569">
        <v>15350</v>
      </c>
      <c r="J12" s="649">
        <f t="shared" ref="J12" si="2">I12-H12</f>
        <v>740</v>
      </c>
      <c r="K12" s="650">
        <f t="shared" ref="K12" si="3">J12/H12</f>
        <v>5.0650239561943873E-2</v>
      </c>
      <c r="L12" s="173"/>
      <c r="M12" s="173"/>
    </row>
    <row r="13" spans="1:16" ht="15.75" customHeight="1">
      <c r="A13" s="416" t="s">
        <v>507</v>
      </c>
      <c r="B13" s="409">
        <v>14296</v>
      </c>
      <c r="C13" s="409">
        <v>15006</v>
      </c>
      <c r="D13" s="410">
        <f t="shared" si="0"/>
        <v>710</v>
      </c>
      <c r="E13" s="467">
        <f t="shared" si="1"/>
        <v>4.9664241745942923E-2</v>
      </c>
      <c r="F13" s="175"/>
      <c r="G13" s="569"/>
      <c r="H13" s="569"/>
      <c r="I13" s="569"/>
      <c r="J13" s="649"/>
      <c r="K13" s="650"/>
      <c r="L13" s="173"/>
      <c r="M13" s="173"/>
    </row>
    <row r="14" spans="1:16" ht="15.75" customHeight="1">
      <c r="A14" s="416" t="s">
        <v>547</v>
      </c>
      <c r="B14" s="409">
        <v>8815</v>
      </c>
      <c r="C14" s="409">
        <v>8620</v>
      </c>
      <c r="D14" s="410">
        <f t="shared" si="0"/>
        <v>-195</v>
      </c>
      <c r="E14" s="467">
        <f t="shared" si="1"/>
        <v>-2.2121384004537718E-2</v>
      </c>
      <c r="F14" s="175"/>
      <c r="G14" s="577" t="s">
        <v>548</v>
      </c>
      <c r="H14" s="569">
        <v>23972</v>
      </c>
      <c r="I14" s="569">
        <v>23805</v>
      </c>
      <c r="J14" s="649">
        <f t="shared" ref="J14" si="4">I14-H14</f>
        <v>-167</v>
      </c>
      <c r="K14" s="650">
        <f t="shared" ref="K14" si="5">J14/H14</f>
        <v>-6.9664608710161852E-3</v>
      </c>
      <c r="L14" s="173"/>
      <c r="M14" s="173"/>
    </row>
    <row r="15" spans="1:16" ht="15.75" customHeight="1">
      <c r="A15" s="416" t="s">
        <v>158</v>
      </c>
      <c r="B15" s="409">
        <v>4533</v>
      </c>
      <c r="C15" s="409">
        <v>4732</v>
      </c>
      <c r="D15" s="410">
        <f t="shared" si="0"/>
        <v>199</v>
      </c>
      <c r="E15" s="467">
        <f t="shared" si="1"/>
        <v>4.3900286785793073E-2</v>
      </c>
      <c r="F15" s="175"/>
      <c r="G15" s="569"/>
      <c r="H15" s="569"/>
      <c r="I15" s="569"/>
      <c r="J15" s="649"/>
      <c r="K15" s="650"/>
      <c r="L15" s="173"/>
      <c r="M15" s="173"/>
    </row>
    <row r="16" spans="1:16" ht="15.75" customHeight="1">
      <c r="A16" s="416" t="s">
        <v>8</v>
      </c>
      <c r="B16" s="409">
        <v>10624</v>
      </c>
      <c r="C16" s="409">
        <v>10453</v>
      </c>
      <c r="D16" s="410">
        <f t="shared" si="0"/>
        <v>-171</v>
      </c>
      <c r="E16" s="467">
        <f t="shared" si="1"/>
        <v>-1.6095632530120481E-2</v>
      </c>
      <c r="F16" s="175"/>
      <c r="G16" s="577" t="s">
        <v>549</v>
      </c>
      <c r="H16" s="569">
        <v>69351</v>
      </c>
      <c r="I16" s="569">
        <v>71039</v>
      </c>
      <c r="J16" s="649">
        <f t="shared" ref="J16" si="6">I16-H16</f>
        <v>1688</v>
      </c>
      <c r="K16" s="650">
        <f t="shared" ref="K16" si="7">J16/H16</f>
        <v>2.433995183919482E-2</v>
      </c>
      <c r="L16" s="173"/>
      <c r="M16" s="173"/>
    </row>
    <row r="17" spans="1:13" ht="15.75" customHeight="1">
      <c r="A17" s="416" t="s">
        <v>12</v>
      </c>
      <c r="B17" s="409">
        <v>26328</v>
      </c>
      <c r="C17" s="409">
        <v>26775</v>
      </c>
      <c r="D17" s="410">
        <f t="shared" si="0"/>
        <v>447</v>
      </c>
      <c r="E17" s="467">
        <f t="shared" si="1"/>
        <v>1.6978122151321787E-2</v>
      </c>
      <c r="F17" s="175"/>
      <c r="G17" s="569"/>
      <c r="H17" s="569"/>
      <c r="I17" s="569"/>
      <c r="J17" s="649"/>
      <c r="K17" s="650"/>
      <c r="L17" s="173"/>
      <c r="M17" s="173"/>
    </row>
    <row r="18" spans="1:13" ht="15.75" customHeight="1">
      <c r="A18" s="416" t="s">
        <v>4</v>
      </c>
      <c r="B18" s="409">
        <v>43023</v>
      </c>
      <c r="C18" s="409">
        <v>44264</v>
      </c>
      <c r="D18" s="410">
        <f t="shared" si="0"/>
        <v>1241</v>
      </c>
      <c r="E18" s="467">
        <f t="shared" si="1"/>
        <v>2.8845036375891964E-2</v>
      </c>
      <c r="F18" s="175"/>
      <c r="G18" s="577" t="s">
        <v>550</v>
      </c>
      <c r="H18" s="569">
        <v>14893</v>
      </c>
      <c r="I18" s="569">
        <v>14862</v>
      </c>
      <c r="J18" s="649">
        <f t="shared" ref="J18" si="8">I18-H18</f>
        <v>-31</v>
      </c>
      <c r="K18" s="650">
        <f t="shared" ref="K18" si="9">J18/H18</f>
        <v>-2.0815148056133755E-3</v>
      </c>
      <c r="L18" s="173"/>
      <c r="M18" s="173"/>
    </row>
    <row r="19" spans="1:13" ht="15.75" customHeight="1">
      <c r="A19" s="416" t="s">
        <v>517</v>
      </c>
      <c r="B19" s="409">
        <v>122</v>
      </c>
      <c r="C19" s="409">
        <v>147</v>
      </c>
      <c r="D19" s="410">
        <f t="shared" si="0"/>
        <v>25</v>
      </c>
      <c r="E19" s="467">
        <f t="shared" si="1"/>
        <v>0.20491803278688525</v>
      </c>
      <c r="F19" s="175"/>
      <c r="G19" s="569"/>
      <c r="H19" s="569"/>
      <c r="I19" s="569"/>
      <c r="J19" s="649"/>
      <c r="K19" s="650"/>
      <c r="L19" s="173"/>
      <c r="M19" s="173"/>
    </row>
    <row r="20" spans="1:13" ht="15.75" customHeight="1">
      <c r="A20" s="416" t="s">
        <v>247</v>
      </c>
      <c r="B20" s="409">
        <v>14771</v>
      </c>
      <c r="C20" s="409">
        <v>14715</v>
      </c>
      <c r="D20" s="410">
        <f t="shared" si="0"/>
        <v>-56</v>
      </c>
      <c r="E20" s="467">
        <f t="shared" si="1"/>
        <v>-3.7912125110012864E-3</v>
      </c>
      <c r="F20" s="175"/>
      <c r="G20" s="175"/>
      <c r="H20" s="175"/>
      <c r="I20" s="175"/>
      <c r="J20" s="175"/>
      <c r="K20" s="175"/>
      <c r="L20" s="173"/>
      <c r="M20" s="173"/>
    </row>
    <row r="21" spans="1:13" ht="15.75" customHeight="1">
      <c r="A21" s="416" t="s">
        <v>134</v>
      </c>
      <c r="B21" s="409">
        <v>472</v>
      </c>
      <c r="C21" s="409">
        <v>483</v>
      </c>
      <c r="D21" s="410">
        <f t="shared" si="0"/>
        <v>11</v>
      </c>
      <c r="E21" s="467">
        <f t="shared" si="1"/>
        <v>2.3305084745762712E-2</v>
      </c>
      <c r="F21" s="175"/>
      <c r="G21" s="175"/>
      <c r="H21" s="175"/>
      <c r="I21" s="175"/>
      <c r="J21" s="175"/>
      <c r="K21" s="175"/>
      <c r="L21" s="173"/>
      <c r="M21" s="173"/>
    </row>
    <row r="22" spans="1:13" ht="24" customHeight="1">
      <c r="A22" s="418" t="s">
        <v>427</v>
      </c>
      <c r="B22" s="415">
        <f>SUM(B10:B21)</f>
        <v>155363</v>
      </c>
      <c r="C22" s="415">
        <f>SUM(C10:C21)</f>
        <v>157386</v>
      </c>
      <c r="D22" s="415">
        <f t="shared" si="0"/>
        <v>2023</v>
      </c>
      <c r="E22" s="468">
        <f t="shared" si="1"/>
        <v>1.3021118284276179E-2</v>
      </c>
      <c r="F22" s="175"/>
      <c r="G22" s="175"/>
      <c r="H22" s="175"/>
      <c r="I22" s="175"/>
      <c r="J22" s="175"/>
      <c r="K22" s="175"/>
      <c r="L22" s="173"/>
      <c r="M22" s="173"/>
    </row>
    <row r="23" spans="1:13" ht="24" customHeight="1">
      <c r="A23" s="175"/>
      <c r="B23" s="175"/>
      <c r="C23" s="175"/>
      <c r="D23" s="175"/>
      <c r="E23" s="175"/>
      <c r="F23" s="175"/>
      <c r="G23" s="173"/>
      <c r="H23" s="173"/>
      <c r="I23" s="173"/>
      <c r="J23" s="173"/>
    </row>
    <row r="24" spans="1:13">
      <c r="A24" s="173"/>
      <c r="B24" s="173"/>
      <c r="C24" s="173"/>
      <c r="D24" s="173"/>
      <c r="E24" s="173"/>
      <c r="F24" s="173"/>
      <c r="G24" s="173"/>
      <c r="H24" s="173"/>
      <c r="I24" s="173"/>
      <c r="J24" s="173"/>
    </row>
    <row r="25" spans="1:13">
      <c r="A25" s="11" t="s">
        <v>574</v>
      </c>
      <c r="B25" s="173"/>
      <c r="C25" s="173"/>
      <c r="D25" s="173"/>
      <c r="E25" s="173"/>
      <c r="F25" s="173"/>
      <c r="G25" s="173"/>
      <c r="H25" s="173"/>
      <c r="I25" s="173"/>
      <c r="J25" s="173"/>
    </row>
    <row r="26" spans="1:13">
      <c r="A26" s="11"/>
      <c r="B26" s="173"/>
      <c r="C26" s="173"/>
      <c r="D26" s="173"/>
      <c r="E26" s="648" t="s">
        <v>652</v>
      </c>
      <c r="F26" s="648"/>
      <c r="G26" s="173"/>
      <c r="H26" s="173"/>
      <c r="I26" s="173"/>
      <c r="J26" s="173"/>
    </row>
    <row r="27" spans="1:13" ht="26.4">
      <c r="A27" s="463" t="s">
        <v>242</v>
      </c>
      <c r="B27" s="464" t="s">
        <v>5</v>
      </c>
      <c r="C27" s="463" t="s">
        <v>1</v>
      </c>
      <c r="D27" s="408" t="s">
        <v>427</v>
      </c>
      <c r="E27" s="465" t="s">
        <v>551</v>
      </c>
      <c r="F27" s="465" t="s">
        <v>552</v>
      </c>
      <c r="G27" s="173"/>
      <c r="H27" s="173"/>
      <c r="I27" s="173"/>
      <c r="J27" s="173"/>
    </row>
    <row r="28" spans="1:13">
      <c r="A28" s="416" t="s">
        <v>649</v>
      </c>
      <c r="B28" s="409">
        <v>795</v>
      </c>
      <c r="C28" s="409">
        <v>9802</v>
      </c>
      <c r="D28" s="409">
        <f>SUM(B28:C28)</f>
        <v>10597</v>
      </c>
      <c r="E28" s="466">
        <f>B28/D28</f>
        <v>7.5021232424271014E-2</v>
      </c>
      <c r="F28" s="466">
        <f>C28/D28</f>
        <v>0.92497876757572894</v>
      </c>
      <c r="G28" s="180"/>
      <c r="H28" s="173"/>
      <c r="I28" s="173"/>
      <c r="J28" s="173"/>
    </row>
    <row r="29" spans="1:13">
      <c r="A29" s="416" t="s">
        <v>650</v>
      </c>
      <c r="B29" s="409">
        <v>2361</v>
      </c>
      <c r="C29" s="409">
        <v>18889</v>
      </c>
      <c r="D29" s="409">
        <f t="shared" ref="D29:D40" si="10">SUM(B29:C29)</f>
        <v>21250</v>
      </c>
      <c r="E29" s="466">
        <f t="shared" ref="E29:E39" si="11">B29/D29</f>
        <v>0.11110588235294118</v>
      </c>
      <c r="F29" s="466">
        <f t="shared" ref="F29:F40" si="12">C29/D29</f>
        <v>0.88889411764705883</v>
      </c>
      <c r="G29" s="180"/>
      <c r="H29" s="173"/>
      <c r="I29" s="173"/>
      <c r="J29" s="173"/>
    </row>
    <row r="30" spans="1:13">
      <c r="A30" s="416" t="s">
        <v>503</v>
      </c>
      <c r="B30" s="409">
        <v>228</v>
      </c>
      <c r="C30" s="409">
        <v>116</v>
      </c>
      <c r="D30" s="409">
        <f t="shared" si="10"/>
        <v>344</v>
      </c>
      <c r="E30" s="466">
        <f t="shared" si="11"/>
        <v>0.66279069767441856</v>
      </c>
      <c r="F30" s="466">
        <f t="shared" si="12"/>
        <v>0.33720930232558138</v>
      </c>
      <c r="G30" s="180"/>
      <c r="H30" s="173"/>
      <c r="I30" s="173"/>
      <c r="J30" s="173"/>
    </row>
    <row r="31" spans="1:13">
      <c r="A31" s="416" t="s">
        <v>507</v>
      </c>
      <c r="B31" s="409">
        <v>2755</v>
      </c>
      <c r="C31" s="409">
        <v>12251</v>
      </c>
      <c r="D31" s="409">
        <f t="shared" si="10"/>
        <v>15006</v>
      </c>
      <c r="E31" s="466">
        <f t="shared" si="11"/>
        <v>0.18359322937491671</v>
      </c>
      <c r="F31" s="466">
        <f t="shared" si="12"/>
        <v>0.81640677062508327</v>
      </c>
      <c r="G31" s="180"/>
      <c r="H31" s="173"/>
      <c r="I31" s="173"/>
      <c r="J31" s="173"/>
    </row>
    <row r="32" spans="1:13">
      <c r="A32" s="416" t="s">
        <v>547</v>
      </c>
      <c r="B32" s="409">
        <v>6053</v>
      </c>
      <c r="C32" s="409">
        <v>2567</v>
      </c>
      <c r="D32" s="409">
        <f t="shared" si="10"/>
        <v>8620</v>
      </c>
      <c r="E32" s="466">
        <f t="shared" si="11"/>
        <v>0.7022041763341067</v>
      </c>
      <c r="F32" s="466">
        <f t="shared" si="12"/>
        <v>0.29779582366589324</v>
      </c>
      <c r="G32" s="180"/>
      <c r="H32" s="173"/>
      <c r="I32" s="173"/>
      <c r="J32" s="173"/>
    </row>
    <row r="33" spans="1:13">
      <c r="A33" s="416" t="s">
        <v>158</v>
      </c>
      <c r="B33" s="409">
        <v>3411</v>
      </c>
      <c r="C33" s="409">
        <v>1321</v>
      </c>
      <c r="D33" s="409">
        <f t="shared" si="10"/>
        <v>4732</v>
      </c>
      <c r="E33" s="466">
        <f t="shared" si="11"/>
        <v>0.72083685545224008</v>
      </c>
      <c r="F33" s="466">
        <f t="shared" si="12"/>
        <v>0.27916314454775992</v>
      </c>
      <c r="G33" s="180"/>
      <c r="H33" s="173"/>
      <c r="I33" s="173"/>
      <c r="J33" s="173"/>
    </row>
    <row r="34" spans="1:13">
      <c r="A34" s="416" t="s">
        <v>8</v>
      </c>
      <c r="B34" s="409">
        <v>7706</v>
      </c>
      <c r="C34" s="409">
        <v>2747</v>
      </c>
      <c r="D34" s="409">
        <f t="shared" si="10"/>
        <v>10453</v>
      </c>
      <c r="E34" s="466">
        <f t="shared" si="11"/>
        <v>0.73720463024968907</v>
      </c>
      <c r="F34" s="466">
        <f t="shared" si="12"/>
        <v>0.26279536975031093</v>
      </c>
      <c r="G34" s="180"/>
      <c r="H34" s="173"/>
      <c r="I34" s="173"/>
      <c r="J34" s="173"/>
    </row>
    <row r="35" spans="1:13">
      <c r="A35" s="416" t="s">
        <v>12</v>
      </c>
      <c r="B35" s="409">
        <v>10193</v>
      </c>
      <c r="C35" s="409">
        <v>16582</v>
      </c>
      <c r="D35" s="409">
        <f t="shared" si="10"/>
        <v>26775</v>
      </c>
      <c r="E35" s="466">
        <f t="shared" si="11"/>
        <v>0.38069094304388423</v>
      </c>
      <c r="F35" s="466">
        <f t="shared" si="12"/>
        <v>0.61930905695611582</v>
      </c>
      <c r="G35" s="180"/>
      <c r="H35" s="173"/>
      <c r="I35" s="173"/>
      <c r="J35" s="173"/>
    </row>
    <row r="36" spans="1:13">
      <c r="A36" s="416" t="s">
        <v>4</v>
      </c>
      <c r="B36" s="409">
        <v>17050</v>
      </c>
      <c r="C36" s="409">
        <v>27214</v>
      </c>
      <c r="D36" s="409">
        <f t="shared" si="10"/>
        <v>44264</v>
      </c>
      <c r="E36" s="466">
        <f t="shared" si="11"/>
        <v>0.38518886679920478</v>
      </c>
      <c r="F36" s="466">
        <f t="shared" si="12"/>
        <v>0.61481113320079528</v>
      </c>
      <c r="G36" s="180"/>
      <c r="H36" s="173"/>
      <c r="I36" s="173"/>
      <c r="J36" s="173"/>
    </row>
    <row r="37" spans="1:13">
      <c r="A37" s="416" t="s">
        <v>517</v>
      </c>
      <c r="B37" s="409">
        <v>120</v>
      </c>
      <c r="C37" s="409">
        <v>27</v>
      </c>
      <c r="D37" s="409">
        <f t="shared" si="10"/>
        <v>147</v>
      </c>
      <c r="E37" s="466">
        <f t="shared" si="11"/>
        <v>0.81632653061224492</v>
      </c>
      <c r="F37" s="466">
        <f t="shared" si="12"/>
        <v>0.18367346938775511</v>
      </c>
      <c r="G37" s="180"/>
      <c r="H37" s="173"/>
      <c r="I37" s="173"/>
      <c r="J37" s="173"/>
    </row>
    <row r="38" spans="1:13">
      <c r="A38" s="416" t="s">
        <v>247</v>
      </c>
      <c r="B38" s="409">
        <v>9963</v>
      </c>
      <c r="C38" s="409">
        <v>4752</v>
      </c>
      <c r="D38" s="409">
        <f t="shared" si="10"/>
        <v>14715</v>
      </c>
      <c r="E38" s="466">
        <f t="shared" si="11"/>
        <v>0.67706422018348622</v>
      </c>
      <c r="F38" s="466">
        <f t="shared" si="12"/>
        <v>0.32293577981651378</v>
      </c>
      <c r="G38" s="180"/>
      <c r="H38" s="173"/>
      <c r="I38" s="173"/>
      <c r="J38" s="173"/>
    </row>
    <row r="39" spans="1:13">
      <c r="A39" s="416" t="s">
        <v>134</v>
      </c>
      <c r="B39" s="409">
        <v>483</v>
      </c>
      <c r="C39" s="409"/>
      <c r="D39" s="409">
        <f t="shared" si="10"/>
        <v>483</v>
      </c>
      <c r="E39" s="466">
        <f t="shared" si="11"/>
        <v>1</v>
      </c>
      <c r="F39" s="466">
        <f t="shared" si="12"/>
        <v>0</v>
      </c>
      <c r="G39" s="180"/>
      <c r="H39" s="173"/>
      <c r="I39" s="173"/>
      <c r="J39" s="173"/>
    </row>
    <row r="40" spans="1:13">
      <c r="A40" s="418" t="s">
        <v>427</v>
      </c>
      <c r="B40" s="415">
        <f>SUM(B28:B39)</f>
        <v>61118</v>
      </c>
      <c r="C40" s="415">
        <f>SUM(C28:C39)</f>
        <v>96268</v>
      </c>
      <c r="D40" s="415">
        <f t="shared" si="10"/>
        <v>157386</v>
      </c>
      <c r="E40" s="449">
        <f>B40/D40</f>
        <v>0.38833187195811569</v>
      </c>
      <c r="F40" s="449">
        <f t="shared" si="12"/>
        <v>0.61166812804188431</v>
      </c>
      <c r="G40" s="180"/>
      <c r="H40" s="173"/>
      <c r="I40" s="173"/>
      <c r="J40" s="173"/>
    </row>
    <row r="41" spans="1:13">
      <c r="A41" s="173"/>
      <c r="B41" s="173"/>
      <c r="C41" s="173"/>
      <c r="D41" s="173"/>
      <c r="E41" s="173"/>
      <c r="F41" s="173"/>
      <c r="G41" s="173"/>
      <c r="H41" s="173"/>
      <c r="I41" s="173"/>
      <c r="J41" s="173"/>
    </row>
    <row r="42" spans="1:13">
      <c r="A42" s="173"/>
      <c r="B42" s="173"/>
      <c r="C42" s="173"/>
      <c r="D42" s="173"/>
      <c r="E42" s="173"/>
      <c r="F42" s="173"/>
      <c r="G42" s="173"/>
      <c r="H42" s="173"/>
      <c r="I42" s="173"/>
      <c r="J42" s="173"/>
    </row>
    <row r="43" spans="1:13">
      <c r="A43" s="11" t="s">
        <v>575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</row>
    <row r="44" spans="1:13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</row>
    <row r="45" spans="1:13" ht="52.8">
      <c r="A45" s="179" t="s">
        <v>242</v>
      </c>
      <c r="B45" s="181" t="s">
        <v>0</v>
      </c>
      <c r="C45" s="181" t="s">
        <v>553</v>
      </c>
      <c r="D45" s="181" t="s">
        <v>554</v>
      </c>
      <c r="E45" s="173"/>
      <c r="F45" s="173"/>
      <c r="G45" s="173"/>
      <c r="H45" s="173"/>
      <c r="I45" s="173"/>
      <c r="J45" s="173"/>
      <c r="K45" s="173"/>
      <c r="L45" s="173"/>
      <c r="M45" s="173"/>
    </row>
    <row r="46" spans="1:13">
      <c r="A46" s="354" t="s">
        <v>649</v>
      </c>
      <c r="B46" s="234">
        <v>4413</v>
      </c>
      <c r="C46" s="287">
        <f t="shared" ref="C46:C56" si="13">B46/C28</f>
        <v>0.45021424199143034</v>
      </c>
      <c r="D46" s="287">
        <f t="shared" ref="D46:D56" si="14">B46/D28</f>
        <v>0.41643861470227422</v>
      </c>
      <c r="E46" s="173"/>
      <c r="F46" s="173"/>
      <c r="G46" s="173"/>
      <c r="H46" s="173"/>
      <c r="I46" s="173"/>
      <c r="J46" s="173"/>
      <c r="K46" s="173"/>
      <c r="L46" s="173"/>
      <c r="M46" s="173"/>
    </row>
    <row r="47" spans="1:13">
      <c r="A47" s="354" t="s">
        <v>650</v>
      </c>
      <c r="B47" s="234">
        <v>6328</v>
      </c>
      <c r="C47" s="287">
        <f t="shared" si="13"/>
        <v>0.33500979406003495</v>
      </c>
      <c r="D47" s="287">
        <f t="shared" si="14"/>
        <v>0.29778823529411763</v>
      </c>
      <c r="E47" s="173"/>
      <c r="F47" s="173"/>
      <c r="G47" s="173"/>
      <c r="H47" s="173"/>
      <c r="I47" s="173"/>
      <c r="J47" s="173"/>
      <c r="K47" s="173"/>
      <c r="L47" s="173"/>
      <c r="M47" s="173"/>
    </row>
    <row r="48" spans="1:13">
      <c r="A48" s="235" t="s">
        <v>503</v>
      </c>
      <c r="B48" s="234">
        <v>80</v>
      </c>
      <c r="C48" s="287">
        <f t="shared" si="13"/>
        <v>0.68965517241379315</v>
      </c>
      <c r="D48" s="287">
        <f t="shared" si="14"/>
        <v>0.23255813953488372</v>
      </c>
      <c r="E48" s="173"/>
      <c r="F48" s="173"/>
      <c r="G48" s="173"/>
      <c r="H48" s="173"/>
      <c r="I48" s="173"/>
      <c r="J48" s="173"/>
      <c r="K48" s="173"/>
      <c r="L48" s="173"/>
      <c r="M48" s="173"/>
    </row>
    <row r="49" spans="1:13">
      <c r="A49" s="235" t="s">
        <v>507</v>
      </c>
      <c r="B49" s="234">
        <v>4644</v>
      </c>
      <c r="C49" s="287">
        <f t="shared" si="13"/>
        <v>0.37907109623704188</v>
      </c>
      <c r="D49" s="287">
        <f t="shared" si="14"/>
        <v>0.30947620951619353</v>
      </c>
      <c r="E49" s="173"/>
      <c r="F49" s="173"/>
      <c r="G49" s="173"/>
      <c r="H49" s="173"/>
      <c r="I49" s="173"/>
      <c r="J49" s="173"/>
      <c r="K49" s="173"/>
      <c r="L49" s="173"/>
      <c r="M49" s="173"/>
    </row>
    <row r="50" spans="1:13">
      <c r="A50" s="235" t="s">
        <v>547</v>
      </c>
      <c r="B50" s="234">
        <v>2294</v>
      </c>
      <c r="C50" s="287">
        <f t="shared" si="13"/>
        <v>0.89365017530190882</v>
      </c>
      <c r="D50" s="287">
        <f t="shared" si="14"/>
        <v>0.26612529002320184</v>
      </c>
      <c r="E50" s="173"/>
      <c r="F50" s="173"/>
      <c r="G50" s="173"/>
      <c r="H50" s="173"/>
      <c r="I50" s="173"/>
      <c r="J50" s="173"/>
      <c r="K50" s="173"/>
      <c r="L50" s="173"/>
      <c r="M50" s="173"/>
    </row>
    <row r="51" spans="1:13">
      <c r="A51" s="235" t="s">
        <v>158</v>
      </c>
      <c r="B51" s="234">
        <v>1321</v>
      </c>
      <c r="C51" s="287">
        <f t="shared" si="13"/>
        <v>1</v>
      </c>
      <c r="D51" s="287">
        <f t="shared" si="14"/>
        <v>0.27916314454775992</v>
      </c>
      <c r="E51" s="173"/>
      <c r="F51" s="173"/>
      <c r="G51" s="173"/>
      <c r="H51" s="173"/>
      <c r="I51" s="173"/>
      <c r="J51" s="173"/>
      <c r="K51" s="173"/>
      <c r="L51" s="173"/>
      <c r="M51" s="173"/>
    </row>
    <row r="52" spans="1:13">
      <c r="A52" s="235" t="s">
        <v>8</v>
      </c>
      <c r="B52" s="234">
        <v>2468</v>
      </c>
      <c r="C52" s="287">
        <f t="shared" si="13"/>
        <v>0.89843465598835093</v>
      </c>
      <c r="D52" s="287">
        <f t="shared" si="14"/>
        <v>0.23610446761695206</v>
      </c>
      <c r="E52" s="173"/>
      <c r="F52" s="173"/>
      <c r="G52" s="173"/>
      <c r="H52" s="173"/>
      <c r="I52" s="173"/>
      <c r="J52" s="173"/>
      <c r="K52" s="173"/>
      <c r="L52" s="173"/>
      <c r="M52" s="173"/>
    </row>
    <row r="53" spans="1:13">
      <c r="A53" s="235" t="s">
        <v>12</v>
      </c>
      <c r="B53" s="234">
        <v>7334</v>
      </c>
      <c r="C53" s="287">
        <f t="shared" si="13"/>
        <v>0.44228681703051503</v>
      </c>
      <c r="D53" s="287">
        <f t="shared" si="14"/>
        <v>0.2739122315592904</v>
      </c>
      <c r="E53" s="173"/>
      <c r="F53" s="173"/>
      <c r="G53" s="173"/>
      <c r="H53" s="173"/>
      <c r="I53" s="173"/>
      <c r="J53" s="173"/>
      <c r="K53" s="173"/>
      <c r="L53" s="173"/>
      <c r="M53" s="173"/>
    </row>
    <row r="54" spans="1:13">
      <c r="A54" s="235" t="s">
        <v>4</v>
      </c>
      <c r="B54" s="234">
        <v>13085</v>
      </c>
      <c r="C54" s="287">
        <f t="shared" si="13"/>
        <v>0.48081869625927831</v>
      </c>
      <c r="D54" s="287">
        <f t="shared" si="14"/>
        <v>0.29561268751129588</v>
      </c>
      <c r="E54" s="173"/>
      <c r="F54" s="173"/>
      <c r="G54" s="173"/>
      <c r="H54" s="173"/>
      <c r="I54" s="173"/>
      <c r="J54" s="173"/>
      <c r="K54" s="173"/>
      <c r="L54" s="173"/>
      <c r="M54" s="173"/>
    </row>
    <row r="55" spans="1:13">
      <c r="A55" s="235" t="s">
        <v>517</v>
      </c>
      <c r="B55" s="234">
        <v>27</v>
      </c>
      <c r="C55" s="287">
        <f t="shared" si="13"/>
        <v>1</v>
      </c>
      <c r="D55" s="287">
        <f t="shared" si="14"/>
        <v>0.18367346938775511</v>
      </c>
      <c r="E55" s="173"/>
      <c r="F55" s="173"/>
      <c r="G55" s="173"/>
      <c r="H55" s="173"/>
      <c r="I55" s="173"/>
      <c r="J55" s="173"/>
      <c r="K55" s="173"/>
      <c r="L55" s="173"/>
      <c r="M55" s="173"/>
    </row>
    <row r="56" spans="1:13">
      <c r="A56" s="235" t="s">
        <v>247</v>
      </c>
      <c r="B56" s="234">
        <v>3379</v>
      </c>
      <c r="C56" s="287">
        <f t="shared" si="13"/>
        <v>0.71106902356902357</v>
      </c>
      <c r="D56" s="287">
        <f t="shared" si="14"/>
        <v>0.22962962962962963</v>
      </c>
      <c r="E56" s="173"/>
      <c r="F56" s="173"/>
      <c r="G56" s="173"/>
      <c r="H56" s="173"/>
      <c r="I56" s="173"/>
      <c r="J56" s="173"/>
      <c r="K56" s="173"/>
      <c r="L56" s="173"/>
      <c r="M56" s="173"/>
    </row>
    <row r="57" spans="1:13">
      <c r="A57" s="235" t="s">
        <v>134</v>
      </c>
      <c r="B57" s="234"/>
      <c r="C57" s="287"/>
      <c r="D57" s="287"/>
      <c r="E57" s="173"/>
      <c r="F57" s="173"/>
      <c r="G57" s="173"/>
      <c r="H57" s="173"/>
      <c r="I57" s="173"/>
      <c r="J57" s="173"/>
      <c r="K57" s="173"/>
      <c r="L57" s="173"/>
      <c r="M57" s="173"/>
    </row>
    <row r="58" spans="1:13">
      <c r="A58" s="177" t="s">
        <v>427</v>
      </c>
      <c r="B58" s="178">
        <f>SUM(B46:B57)</f>
        <v>45373</v>
      </c>
      <c r="C58" s="288">
        <f>B58/C40</f>
        <v>0.47131964931233639</v>
      </c>
      <c r="D58" s="288">
        <f>B58/D40</f>
        <v>0.28829120760423416</v>
      </c>
      <c r="E58" s="173"/>
      <c r="F58" s="173"/>
      <c r="G58" s="173"/>
      <c r="H58" s="173"/>
      <c r="I58" s="173"/>
      <c r="J58" s="173"/>
      <c r="K58" s="173"/>
      <c r="L58" s="173"/>
      <c r="M58" s="173"/>
    </row>
    <row r="59" spans="1:13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</row>
    <row r="60" spans="1:13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</row>
    <row r="61" spans="1:13" ht="52.8">
      <c r="A61" s="179" t="s">
        <v>242</v>
      </c>
      <c r="B61" s="181" t="s">
        <v>11</v>
      </c>
      <c r="C61" s="181" t="s">
        <v>555</v>
      </c>
      <c r="D61" s="181" t="s">
        <v>556</v>
      </c>
      <c r="E61" s="173"/>
      <c r="F61" s="173"/>
      <c r="G61" s="173"/>
      <c r="H61" s="173"/>
      <c r="I61" s="173"/>
      <c r="J61" s="173"/>
      <c r="K61" s="173"/>
      <c r="L61" s="173"/>
      <c r="M61" s="173"/>
    </row>
    <row r="62" spans="1:13">
      <c r="A62" s="354" t="s">
        <v>649</v>
      </c>
      <c r="B62" s="234">
        <v>4785</v>
      </c>
      <c r="C62" s="287">
        <f>B62/C28</f>
        <v>0.48816568047337278</v>
      </c>
      <c r="D62" s="287">
        <f>B62/D28</f>
        <v>0.45154288949702748</v>
      </c>
      <c r="E62" s="173"/>
      <c r="F62" s="173"/>
      <c r="G62" s="173"/>
      <c r="H62" s="173"/>
      <c r="I62" s="173"/>
      <c r="J62" s="173"/>
      <c r="K62" s="173"/>
      <c r="L62" s="173"/>
      <c r="M62" s="173"/>
    </row>
    <row r="63" spans="1:13">
      <c r="A63" s="354" t="s">
        <v>650</v>
      </c>
      <c r="B63" s="234">
        <v>11622</v>
      </c>
      <c r="C63" s="287">
        <f>B63/C29</f>
        <v>0.61527873365450791</v>
      </c>
      <c r="D63" s="287">
        <f>B63/D29</f>
        <v>0.54691764705882351</v>
      </c>
      <c r="E63" s="173"/>
      <c r="F63" s="173"/>
      <c r="G63" s="173"/>
      <c r="H63" s="173"/>
      <c r="I63" s="173"/>
      <c r="J63" s="173"/>
      <c r="K63" s="173"/>
      <c r="L63" s="173"/>
      <c r="M63" s="173"/>
    </row>
    <row r="64" spans="1:13">
      <c r="A64" s="235" t="s">
        <v>503</v>
      </c>
      <c r="B64" s="234"/>
      <c r="C64" s="287"/>
      <c r="D64" s="287"/>
      <c r="E64" s="173"/>
      <c r="F64" s="173"/>
      <c r="G64" s="173"/>
      <c r="H64" s="173"/>
      <c r="I64" s="173"/>
      <c r="J64" s="173"/>
      <c r="K64" s="173"/>
      <c r="L64" s="173"/>
      <c r="M64" s="173"/>
    </row>
    <row r="65" spans="1:13">
      <c r="A65" s="235" t="s">
        <v>507</v>
      </c>
      <c r="B65" s="234">
        <v>6359</v>
      </c>
      <c r="C65" s="287">
        <f>B65/C31</f>
        <v>0.51905966859848174</v>
      </c>
      <c r="D65" s="287">
        <f>B65/D31</f>
        <v>0.42376382780221244</v>
      </c>
      <c r="E65" s="173"/>
      <c r="F65" s="173"/>
      <c r="G65" s="173"/>
      <c r="H65" s="173"/>
      <c r="I65" s="173"/>
      <c r="J65" s="173"/>
      <c r="K65" s="173"/>
      <c r="L65" s="173"/>
      <c r="M65" s="173"/>
    </row>
    <row r="66" spans="1:13">
      <c r="A66" s="235" t="s">
        <v>547</v>
      </c>
      <c r="B66" s="234">
        <v>262</v>
      </c>
      <c r="C66" s="287">
        <f>B66/C32</f>
        <v>0.1020646669263732</v>
      </c>
      <c r="D66" s="287">
        <f>B66/D32</f>
        <v>3.0394431554524363E-2</v>
      </c>
      <c r="E66" s="173"/>
      <c r="F66" s="173"/>
      <c r="G66" s="173"/>
      <c r="H66" s="173"/>
      <c r="I66" s="173"/>
      <c r="J66" s="173"/>
      <c r="K66" s="173"/>
      <c r="L66" s="173"/>
      <c r="M66" s="173"/>
    </row>
    <row r="67" spans="1:13">
      <c r="A67" s="235" t="s">
        <v>158</v>
      </c>
      <c r="B67" s="234"/>
      <c r="C67" s="287"/>
      <c r="D67" s="287"/>
      <c r="E67" s="173"/>
      <c r="F67" s="173"/>
      <c r="G67" s="173"/>
      <c r="H67" s="173"/>
      <c r="I67" s="173"/>
      <c r="J67" s="173"/>
      <c r="K67" s="173"/>
      <c r="L67" s="173"/>
      <c r="M67" s="173"/>
    </row>
    <row r="68" spans="1:13">
      <c r="A68" s="235" t="s">
        <v>8</v>
      </c>
      <c r="B68" s="234">
        <v>260</v>
      </c>
      <c r="C68" s="287">
        <f>B68/C34</f>
        <v>9.4648707681106656E-2</v>
      </c>
      <c r="D68" s="287">
        <f>B68/D34</f>
        <v>2.4873242131445518E-2</v>
      </c>
      <c r="E68" s="173"/>
      <c r="F68" s="173"/>
      <c r="G68" s="173"/>
      <c r="H68" s="173"/>
      <c r="I68" s="173"/>
      <c r="J68" s="173"/>
      <c r="K68" s="173"/>
      <c r="L68" s="173"/>
      <c r="M68" s="173"/>
    </row>
    <row r="69" spans="1:13">
      <c r="A69" s="235" t="s">
        <v>12</v>
      </c>
      <c r="B69" s="234">
        <v>8335</v>
      </c>
      <c r="C69" s="287">
        <f>B69/C35</f>
        <v>0.50265347967675789</v>
      </c>
      <c r="D69" s="287">
        <f>B69/D35</f>
        <v>0.31129785247432307</v>
      </c>
      <c r="E69" s="173"/>
      <c r="F69" s="173"/>
      <c r="G69" s="173"/>
      <c r="H69" s="173"/>
      <c r="I69" s="173"/>
      <c r="J69" s="173"/>
      <c r="K69" s="173"/>
      <c r="L69" s="173"/>
      <c r="M69" s="173"/>
    </row>
    <row r="70" spans="1:13">
      <c r="A70" s="235" t="s">
        <v>4</v>
      </c>
      <c r="B70" s="234">
        <v>12503</v>
      </c>
      <c r="C70" s="287">
        <f>B70/C36</f>
        <v>0.45943264496215186</v>
      </c>
      <c r="D70" s="287">
        <f>B70/D36</f>
        <v>0.28246430507861919</v>
      </c>
      <c r="E70" s="173"/>
      <c r="F70" s="173"/>
      <c r="G70" s="173"/>
      <c r="H70" s="173"/>
      <c r="I70" s="173"/>
      <c r="J70" s="173"/>
      <c r="K70" s="173"/>
      <c r="L70" s="173"/>
      <c r="M70" s="173"/>
    </row>
    <row r="71" spans="1:13">
      <c r="A71" s="235" t="s">
        <v>517</v>
      </c>
      <c r="B71" s="234"/>
      <c r="C71" s="287"/>
      <c r="D71" s="287"/>
      <c r="E71" s="173"/>
      <c r="F71" s="173"/>
      <c r="G71" s="173"/>
      <c r="H71" s="173"/>
      <c r="I71" s="173"/>
      <c r="J71" s="173"/>
      <c r="K71" s="173"/>
      <c r="L71" s="173"/>
      <c r="M71" s="173"/>
    </row>
    <row r="72" spans="1:13">
      <c r="A72" s="235" t="s">
        <v>247</v>
      </c>
      <c r="B72" s="234">
        <v>895</v>
      </c>
      <c r="C72" s="287">
        <f>B72/C38</f>
        <v>0.18834175084175084</v>
      </c>
      <c r="D72" s="287">
        <f>B72/D38</f>
        <v>6.0822290180088348E-2</v>
      </c>
      <c r="E72" s="173"/>
      <c r="F72" s="173"/>
      <c r="G72" s="173"/>
      <c r="H72" s="173"/>
      <c r="I72" s="173"/>
      <c r="J72" s="173"/>
      <c r="K72" s="173"/>
      <c r="L72" s="173"/>
      <c r="M72" s="173"/>
    </row>
    <row r="73" spans="1:13">
      <c r="A73" s="235" t="s">
        <v>134</v>
      </c>
      <c r="B73" s="234"/>
      <c r="C73" s="287"/>
      <c r="D73" s="287"/>
      <c r="E73" s="173"/>
      <c r="F73" s="173"/>
      <c r="G73" s="173"/>
      <c r="H73" s="173"/>
      <c r="I73" s="173"/>
      <c r="J73" s="173"/>
      <c r="K73" s="173"/>
      <c r="L73" s="173"/>
      <c r="M73" s="173"/>
    </row>
    <row r="74" spans="1:13">
      <c r="A74" s="177" t="s">
        <v>427</v>
      </c>
      <c r="B74" s="178">
        <f>SUM(B62:B73)</f>
        <v>45021</v>
      </c>
      <c r="C74" s="288">
        <f>B74/C40</f>
        <v>0.46766319026052272</v>
      </c>
      <c r="D74" s="288">
        <f>B74/D40</f>
        <v>0.28605466814074948</v>
      </c>
      <c r="E74" s="173"/>
      <c r="F74" s="173"/>
      <c r="G74" s="173"/>
      <c r="H74" s="173"/>
      <c r="I74" s="173"/>
      <c r="J74" s="173"/>
      <c r="K74" s="173"/>
      <c r="L74" s="173"/>
      <c r="M74" s="173"/>
    </row>
    <row r="75" spans="1:13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</row>
    <row r="76" spans="1:13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</row>
    <row r="77" spans="1:13" ht="52.8">
      <c r="A77" s="179" t="s">
        <v>242</v>
      </c>
      <c r="B77" s="181" t="s">
        <v>107</v>
      </c>
      <c r="C77" s="181" t="s">
        <v>557</v>
      </c>
      <c r="D77" s="181" t="s">
        <v>558</v>
      </c>
      <c r="E77" s="173"/>
      <c r="F77" s="173"/>
      <c r="G77" s="173"/>
      <c r="H77" s="173"/>
      <c r="I77" s="173"/>
      <c r="J77" s="173"/>
      <c r="K77" s="173"/>
      <c r="L77" s="173"/>
      <c r="M77" s="173"/>
    </row>
    <row r="78" spans="1:13">
      <c r="A78" s="354" t="s">
        <v>649</v>
      </c>
      <c r="B78" s="234">
        <v>604</v>
      </c>
      <c r="C78" s="287">
        <f>B78/C28</f>
        <v>6.1620077535196896E-2</v>
      </c>
      <c r="D78" s="287">
        <f>B78/D28</f>
        <v>5.6997263376427292E-2</v>
      </c>
      <c r="E78" s="173"/>
      <c r="F78" s="173"/>
      <c r="G78" s="173"/>
      <c r="H78" s="173"/>
      <c r="I78" s="173"/>
      <c r="J78" s="173"/>
      <c r="K78" s="173"/>
      <c r="L78" s="173"/>
      <c r="M78" s="173"/>
    </row>
    <row r="79" spans="1:13">
      <c r="A79" s="354" t="s">
        <v>650</v>
      </c>
      <c r="B79" s="234">
        <v>932</v>
      </c>
      <c r="C79" s="287">
        <f>B79/C29</f>
        <v>4.9340886230080996E-2</v>
      </c>
      <c r="D79" s="287">
        <f>B79/D29</f>
        <v>4.3858823529411763E-2</v>
      </c>
      <c r="E79" s="173"/>
      <c r="F79" s="173"/>
      <c r="G79" s="173"/>
      <c r="H79" s="173"/>
      <c r="I79" s="173"/>
      <c r="J79" s="173"/>
      <c r="K79" s="173"/>
      <c r="L79" s="173"/>
      <c r="M79" s="173"/>
    </row>
    <row r="80" spans="1:13">
      <c r="A80" s="235" t="s">
        <v>503</v>
      </c>
      <c r="B80" s="234">
        <v>36</v>
      </c>
      <c r="C80" s="287">
        <f>B80/C30</f>
        <v>0.31034482758620691</v>
      </c>
      <c r="D80" s="287">
        <f>B80/D30</f>
        <v>0.10465116279069768</v>
      </c>
      <c r="E80" s="173"/>
      <c r="F80" s="173"/>
      <c r="G80" s="173"/>
      <c r="H80" s="173"/>
      <c r="I80" s="173"/>
      <c r="J80" s="173"/>
      <c r="K80" s="173"/>
      <c r="L80" s="173"/>
      <c r="M80" s="173"/>
    </row>
    <row r="81" spans="1:13">
      <c r="A81" s="235" t="s">
        <v>507</v>
      </c>
      <c r="B81" s="234">
        <v>1248</v>
      </c>
      <c r="C81" s="287">
        <f>B81/C31</f>
        <v>0.10186923516447637</v>
      </c>
      <c r="D81" s="287">
        <f>B81/D31</f>
        <v>8.3166733306677329E-2</v>
      </c>
      <c r="E81" s="173"/>
      <c r="F81" s="173"/>
      <c r="G81" s="173"/>
      <c r="H81" s="173"/>
      <c r="I81" s="173"/>
      <c r="J81" s="173"/>
      <c r="K81" s="173"/>
      <c r="L81" s="173"/>
      <c r="M81" s="173"/>
    </row>
    <row r="82" spans="1:13">
      <c r="A82" s="235" t="s">
        <v>547</v>
      </c>
      <c r="B82" s="234">
        <v>11</v>
      </c>
      <c r="C82" s="287">
        <f>B82/C32</f>
        <v>4.285157771717959E-3</v>
      </c>
      <c r="D82" s="287">
        <f>B82/D32</f>
        <v>1.2761020881670534E-3</v>
      </c>
      <c r="E82" s="173"/>
      <c r="F82" s="173"/>
      <c r="G82" s="173"/>
      <c r="H82" s="173"/>
      <c r="I82" s="173"/>
      <c r="J82" s="173"/>
      <c r="K82" s="173"/>
      <c r="L82" s="173"/>
      <c r="M82" s="173"/>
    </row>
    <row r="83" spans="1:13">
      <c r="A83" s="235" t="s">
        <v>158</v>
      </c>
      <c r="B83" s="234"/>
      <c r="C83" s="287"/>
      <c r="D83" s="287"/>
      <c r="E83" s="173"/>
      <c r="F83" s="173"/>
      <c r="G83" s="173"/>
      <c r="H83" s="173"/>
      <c r="I83" s="173"/>
      <c r="J83" s="173"/>
      <c r="K83" s="173"/>
      <c r="L83" s="173"/>
      <c r="M83" s="173"/>
    </row>
    <row r="84" spans="1:13">
      <c r="A84" s="235" t="s">
        <v>8</v>
      </c>
      <c r="B84" s="234">
        <v>19</v>
      </c>
      <c r="C84" s="287">
        <f>B84/C34</f>
        <v>6.9166363305424097E-3</v>
      </c>
      <c r="D84" s="287">
        <f>B84/D34</f>
        <v>1.8176600019133263E-3</v>
      </c>
      <c r="E84" s="173"/>
      <c r="F84" s="173"/>
      <c r="G84" s="173"/>
      <c r="H84" s="173"/>
      <c r="I84" s="173"/>
      <c r="J84" s="173"/>
      <c r="K84" s="173"/>
      <c r="L84" s="173"/>
      <c r="M84" s="173"/>
    </row>
    <row r="85" spans="1:13">
      <c r="A85" s="235" t="s">
        <v>12</v>
      </c>
      <c r="B85" s="234">
        <v>885</v>
      </c>
      <c r="C85" s="287">
        <f>B85/C35</f>
        <v>5.337112531660837E-2</v>
      </c>
      <c r="D85" s="287">
        <f>B85/D35</f>
        <v>3.3053221288515407E-2</v>
      </c>
      <c r="E85" s="173"/>
      <c r="F85" s="173"/>
      <c r="G85" s="173"/>
      <c r="H85" s="173"/>
      <c r="I85" s="173"/>
      <c r="J85" s="173"/>
      <c r="K85" s="173"/>
      <c r="L85" s="173"/>
      <c r="M85" s="173"/>
    </row>
    <row r="86" spans="1:13">
      <c r="A86" s="235" t="s">
        <v>4</v>
      </c>
      <c r="B86" s="234">
        <v>1579</v>
      </c>
      <c r="C86" s="287">
        <f>B86/C36</f>
        <v>5.8021606526052767E-2</v>
      </c>
      <c r="D86" s="287">
        <f>B86/D36</f>
        <v>3.567232965841316E-2</v>
      </c>
      <c r="E86" s="173"/>
      <c r="F86" s="173"/>
      <c r="G86" s="173"/>
      <c r="H86" s="173"/>
      <c r="I86" s="173"/>
      <c r="J86" s="173"/>
      <c r="K86" s="173"/>
      <c r="L86" s="173"/>
      <c r="M86" s="173"/>
    </row>
    <row r="87" spans="1:13">
      <c r="A87" s="235" t="s">
        <v>517</v>
      </c>
      <c r="B87" s="234"/>
      <c r="C87" s="287"/>
      <c r="D87" s="287"/>
      <c r="E87" s="173"/>
      <c r="F87" s="173"/>
      <c r="G87" s="173"/>
      <c r="H87" s="173"/>
      <c r="I87" s="173"/>
      <c r="J87" s="173"/>
      <c r="K87" s="173"/>
      <c r="L87" s="173"/>
      <c r="M87" s="173"/>
    </row>
    <row r="88" spans="1:13">
      <c r="A88" s="235" t="s">
        <v>247</v>
      </c>
      <c r="B88" s="234">
        <v>403</v>
      </c>
      <c r="C88" s="287">
        <f>B88/C38</f>
        <v>8.4806397306397302E-2</v>
      </c>
      <c r="D88" s="287">
        <f>B88/D38</f>
        <v>2.7387020047570505E-2</v>
      </c>
      <c r="E88" s="173"/>
      <c r="F88" s="173"/>
      <c r="G88" s="173"/>
      <c r="H88" s="173"/>
      <c r="I88" s="173"/>
      <c r="J88" s="173"/>
      <c r="K88" s="173"/>
      <c r="L88" s="173"/>
      <c r="M88" s="173"/>
    </row>
    <row r="89" spans="1:13">
      <c r="A89" s="235" t="s">
        <v>134</v>
      </c>
      <c r="B89" s="234"/>
      <c r="C89" s="287"/>
      <c r="D89" s="287"/>
      <c r="E89" s="173"/>
      <c r="F89" s="173"/>
      <c r="G89" s="173"/>
      <c r="H89" s="173"/>
      <c r="I89" s="173"/>
      <c r="J89" s="173"/>
      <c r="K89" s="173"/>
      <c r="L89" s="173"/>
      <c r="M89" s="173"/>
    </row>
    <row r="90" spans="1:13">
      <c r="A90" s="177" t="s">
        <v>427</v>
      </c>
      <c r="B90" s="178">
        <f>SUM(B78:B89)</f>
        <v>5717</v>
      </c>
      <c r="C90" s="288">
        <f>B90/C40</f>
        <v>5.9386296588689907E-2</v>
      </c>
      <c r="D90" s="288">
        <f>B90/D40</f>
        <v>3.6324704865744094E-2</v>
      </c>
      <c r="E90" s="173"/>
      <c r="F90" s="173"/>
      <c r="G90" s="173"/>
      <c r="H90" s="173"/>
      <c r="I90" s="173"/>
      <c r="J90" s="173"/>
      <c r="K90" s="173"/>
      <c r="L90" s="173"/>
      <c r="M90" s="173"/>
    </row>
    <row r="91" spans="1:13">
      <c r="A91" s="173"/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</row>
    <row r="92" spans="1:13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</row>
    <row r="93" spans="1:13" ht="52.8">
      <c r="A93" s="179" t="s">
        <v>242</v>
      </c>
      <c r="B93" s="181" t="s">
        <v>157</v>
      </c>
      <c r="C93" s="181" t="s">
        <v>559</v>
      </c>
      <c r="D93" s="181" t="s">
        <v>560</v>
      </c>
      <c r="E93" s="173"/>
      <c r="F93" s="173"/>
      <c r="G93" s="173"/>
      <c r="H93" s="173"/>
      <c r="I93" s="173"/>
      <c r="J93" s="173"/>
      <c r="K93" s="173"/>
      <c r="L93" s="173"/>
      <c r="M93" s="173"/>
    </row>
    <row r="94" spans="1:13">
      <c r="A94" s="354" t="s">
        <v>649</v>
      </c>
      <c r="B94" s="234"/>
      <c r="C94" s="287"/>
      <c r="D94" s="287"/>
      <c r="E94" s="173"/>
      <c r="F94" s="173"/>
      <c r="G94" s="173"/>
      <c r="H94" s="173"/>
      <c r="I94" s="173"/>
      <c r="J94" s="173"/>
      <c r="K94" s="173"/>
      <c r="L94" s="173"/>
      <c r="M94" s="173"/>
    </row>
    <row r="95" spans="1:13">
      <c r="A95" s="354" t="s">
        <v>650</v>
      </c>
      <c r="B95" s="234">
        <v>7</v>
      </c>
      <c r="C95" s="287">
        <f>B95/C29</f>
        <v>3.7058605537614486E-4</v>
      </c>
      <c r="D95" s="287">
        <f>B95/D29</f>
        <v>3.2941176470588238E-4</v>
      </c>
      <c r="E95" s="173"/>
      <c r="F95" s="173"/>
      <c r="G95" s="173"/>
      <c r="H95" s="173"/>
      <c r="I95" s="173"/>
      <c r="J95" s="173"/>
      <c r="K95" s="173"/>
      <c r="L95" s="173"/>
      <c r="M95" s="173"/>
    </row>
    <row r="96" spans="1:13">
      <c r="A96" s="235" t="s">
        <v>503</v>
      </c>
      <c r="B96" s="234"/>
      <c r="C96" s="287"/>
      <c r="D96" s="287"/>
      <c r="E96" s="173"/>
      <c r="F96" s="173"/>
      <c r="G96" s="173"/>
      <c r="H96" s="173"/>
      <c r="I96" s="173"/>
      <c r="J96" s="173"/>
      <c r="K96" s="173"/>
      <c r="L96" s="173"/>
      <c r="M96" s="173"/>
    </row>
    <row r="97" spans="1:13">
      <c r="A97" s="235" t="s">
        <v>507</v>
      </c>
      <c r="B97" s="234"/>
      <c r="C97" s="287"/>
      <c r="D97" s="287"/>
      <c r="E97" s="173"/>
      <c r="F97" s="173"/>
      <c r="G97" s="173"/>
      <c r="H97" s="173"/>
      <c r="I97" s="173"/>
      <c r="J97" s="173"/>
      <c r="K97" s="173"/>
      <c r="L97" s="173"/>
      <c r="M97" s="173"/>
    </row>
    <row r="98" spans="1:13">
      <c r="A98" s="235" t="s">
        <v>547</v>
      </c>
      <c r="B98" s="234"/>
      <c r="C98" s="287"/>
      <c r="D98" s="287"/>
      <c r="E98" s="173"/>
      <c r="F98" s="173"/>
      <c r="G98" s="173"/>
      <c r="H98" s="173"/>
      <c r="I98" s="173"/>
      <c r="J98" s="173"/>
      <c r="K98" s="173"/>
      <c r="L98" s="173"/>
      <c r="M98" s="173"/>
    </row>
    <row r="99" spans="1:13">
      <c r="A99" s="235" t="s">
        <v>158</v>
      </c>
      <c r="B99" s="234"/>
      <c r="C99" s="287"/>
      <c r="D99" s="287"/>
      <c r="E99" s="173"/>
      <c r="F99" s="173"/>
      <c r="G99" s="173"/>
      <c r="H99" s="173"/>
      <c r="I99" s="173"/>
      <c r="J99" s="173"/>
      <c r="K99" s="173"/>
      <c r="L99" s="173"/>
      <c r="M99" s="173"/>
    </row>
    <row r="100" spans="1:13">
      <c r="A100" s="235" t="s">
        <v>8</v>
      </c>
      <c r="B100" s="234"/>
      <c r="C100" s="287"/>
      <c r="D100" s="287"/>
      <c r="E100" s="173"/>
      <c r="F100" s="173"/>
      <c r="G100" s="173"/>
      <c r="H100" s="173"/>
      <c r="I100" s="173"/>
      <c r="J100" s="173"/>
      <c r="K100" s="173"/>
      <c r="L100" s="173"/>
      <c r="M100" s="173"/>
    </row>
    <row r="101" spans="1:13">
      <c r="A101" s="235" t="s">
        <v>12</v>
      </c>
      <c r="B101" s="234">
        <v>28</v>
      </c>
      <c r="C101" s="287">
        <f>B101/C35</f>
        <v>1.688577976118683E-3</v>
      </c>
      <c r="D101" s="287">
        <f>B101/D35</f>
        <v>1.0457516339869282E-3</v>
      </c>
      <c r="E101" s="173"/>
      <c r="F101" s="173"/>
      <c r="G101" s="173"/>
      <c r="H101" s="173"/>
      <c r="I101" s="173"/>
      <c r="J101" s="173"/>
      <c r="K101" s="173"/>
      <c r="L101" s="173"/>
      <c r="M101" s="173"/>
    </row>
    <row r="102" spans="1:13">
      <c r="A102" s="235" t="s">
        <v>4</v>
      </c>
      <c r="B102" s="234">
        <v>47</v>
      </c>
      <c r="C102" s="287">
        <f>B102/C36</f>
        <v>1.7270522525170869E-3</v>
      </c>
      <c r="D102" s="287">
        <f>B102/D36</f>
        <v>1.0618109524670161E-3</v>
      </c>
      <c r="E102" s="173"/>
      <c r="F102" s="173"/>
      <c r="G102" s="173"/>
      <c r="H102" s="173"/>
      <c r="I102" s="173"/>
      <c r="J102" s="173"/>
      <c r="K102" s="173"/>
      <c r="L102" s="173"/>
      <c r="M102" s="173"/>
    </row>
    <row r="103" spans="1:13">
      <c r="A103" s="235" t="s">
        <v>517</v>
      </c>
      <c r="B103" s="234"/>
      <c r="C103" s="287"/>
      <c r="D103" s="287"/>
      <c r="E103" s="173"/>
      <c r="F103" s="173"/>
      <c r="G103" s="173"/>
      <c r="H103" s="173"/>
      <c r="I103" s="173"/>
      <c r="J103" s="173"/>
      <c r="K103" s="173"/>
      <c r="L103" s="173"/>
      <c r="M103" s="173"/>
    </row>
    <row r="104" spans="1:13">
      <c r="A104" s="235" t="s">
        <v>247</v>
      </c>
      <c r="B104" s="234">
        <v>75</v>
      </c>
      <c r="C104" s="287">
        <f>B104/C38</f>
        <v>1.5782828282828284E-2</v>
      </c>
      <c r="D104" s="287">
        <f>B104/D38</f>
        <v>5.0968399592252805E-3</v>
      </c>
      <c r="E104" s="173"/>
      <c r="F104" s="173"/>
      <c r="G104" s="173"/>
      <c r="H104" s="173"/>
      <c r="I104" s="173"/>
      <c r="J104" s="173"/>
      <c r="K104" s="173"/>
      <c r="L104" s="173"/>
      <c r="M104" s="173"/>
    </row>
    <row r="105" spans="1:13">
      <c r="A105" s="235" t="s">
        <v>134</v>
      </c>
      <c r="B105" s="234"/>
      <c r="C105" s="287"/>
      <c r="D105" s="287"/>
      <c r="E105" s="173"/>
      <c r="F105" s="173"/>
      <c r="G105" s="173"/>
      <c r="H105" s="173"/>
      <c r="I105" s="173"/>
      <c r="J105" s="173"/>
      <c r="K105" s="173"/>
      <c r="L105" s="173"/>
      <c r="M105" s="173"/>
    </row>
    <row r="106" spans="1:13">
      <c r="A106" s="177" t="s">
        <v>427</v>
      </c>
      <c r="B106" s="178">
        <f>SUM(B94:B105)</f>
        <v>157</v>
      </c>
      <c r="C106" s="288">
        <f>B106/C40</f>
        <v>1.6308638384509909E-3</v>
      </c>
      <c r="D106" s="288">
        <f>B106/D40</f>
        <v>9.9754743115651966E-4</v>
      </c>
      <c r="E106" s="173"/>
      <c r="F106" s="173"/>
      <c r="G106" s="173"/>
      <c r="H106" s="173"/>
      <c r="I106" s="173"/>
      <c r="J106" s="173"/>
      <c r="K106" s="173"/>
      <c r="L106" s="173"/>
      <c r="M106" s="173"/>
    </row>
    <row r="107" spans="1:13">
      <c r="A107" s="173"/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</row>
  </sheetData>
  <mergeCells count="34">
    <mergeCell ref="A8:A9"/>
    <mergeCell ref="B8:B9"/>
    <mergeCell ref="C8:C9"/>
    <mergeCell ref="D8:E8"/>
    <mergeCell ref="G8:G9"/>
    <mergeCell ref="I8:I9"/>
    <mergeCell ref="J8:K8"/>
    <mergeCell ref="G10:G11"/>
    <mergeCell ref="H10:H11"/>
    <mergeCell ref="I10:I11"/>
    <mergeCell ref="J10:J11"/>
    <mergeCell ref="K10:K11"/>
    <mergeCell ref="H8:H9"/>
    <mergeCell ref="G14:G15"/>
    <mergeCell ref="H14:H15"/>
    <mergeCell ref="I14:I15"/>
    <mergeCell ref="J14:J15"/>
    <mergeCell ref="K14:K15"/>
    <mergeCell ref="G12:G13"/>
    <mergeCell ref="H12:H13"/>
    <mergeCell ref="I12:I13"/>
    <mergeCell ref="J12:J13"/>
    <mergeCell ref="K12:K13"/>
    <mergeCell ref="K16:K17"/>
    <mergeCell ref="G18:G19"/>
    <mergeCell ref="H18:H19"/>
    <mergeCell ref="I18:I19"/>
    <mergeCell ref="J18:J19"/>
    <mergeCell ref="K18:K19"/>
    <mergeCell ref="E26:F26"/>
    <mergeCell ref="G16:G17"/>
    <mergeCell ref="H16:H17"/>
    <mergeCell ref="I16:I17"/>
    <mergeCell ref="J16:J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B1:P236"/>
  <sheetViews>
    <sheetView showGridLines="0" zoomScaleNormal="100" zoomScaleSheetLayoutView="118" workbookViewId="0"/>
  </sheetViews>
  <sheetFormatPr baseColWidth="10" defaultColWidth="11.44140625" defaultRowHeight="10.199999999999999"/>
  <cols>
    <col min="1" max="1" width="2.5546875" style="12" customWidth="1"/>
    <col min="2" max="2" width="15.5546875" style="12" customWidth="1"/>
    <col min="3" max="3" width="25" style="12" bestFit="1" customWidth="1"/>
    <col min="4" max="4" width="6.44140625" style="12" customWidth="1"/>
    <col min="5" max="5" width="6.109375" style="12" customWidth="1"/>
    <col min="6" max="7" width="8.44140625" style="12" bestFit="1" customWidth="1"/>
    <col min="8" max="8" width="2.6640625" style="12" customWidth="1"/>
    <col min="9" max="9" width="5.88671875" style="12" customWidth="1"/>
    <col min="10" max="10" width="7.109375" style="12" customWidth="1"/>
    <col min="11" max="12" width="11.44140625" style="12"/>
    <col min="13" max="13" width="16.6640625" style="12" customWidth="1"/>
    <col min="14" max="15" width="9.33203125" style="12" bestFit="1" customWidth="1"/>
    <col min="16" max="16" width="5.5546875" style="12" customWidth="1"/>
    <col min="17" max="16384" width="11.44140625" style="12"/>
  </cols>
  <sheetData>
    <row r="1" spans="2:15">
      <c r="B1" s="470"/>
      <c r="F1" s="471"/>
      <c r="G1" s="471"/>
      <c r="H1" s="471"/>
      <c r="I1" s="472"/>
      <c r="J1" s="472"/>
      <c r="K1" s="472"/>
    </row>
    <row r="2" spans="2:15" ht="15.6">
      <c r="B2" s="239" t="s">
        <v>440</v>
      </c>
      <c r="C2" s="240"/>
      <c r="D2" s="240"/>
      <c r="E2" s="240"/>
      <c r="F2" s="240"/>
      <c r="G2" s="240"/>
      <c r="H2" s="240"/>
      <c r="I2" s="240"/>
      <c r="J2" s="240"/>
    </row>
    <row r="3" spans="2:15" ht="13.2">
      <c r="B3" s="473" t="s">
        <v>629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15" ht="13.2">
      <c r="B4" s="25" t="s">
        <v>405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2:15" ht="13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5" ht="13.2">
      <c r="B6" s="11" t="s">
        <v>400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5" ht="13.2">
      <c r="C7" s="25"/>
      <c r="D7" s="25"/>
      <c r="E7" s="25"/>
      <c r="F7" s="25"/>
      <c r="G7" s="25"/>
      <c r="H7" s="25"/>
      <c r="I7" s="623" t="s">
        <v>438</v>
      </c>
      <c r="J7" s="623"/>
      <c r="K7" s="25"/>
      <c r="L7" s="25"/>
    </row>
    <row r="8" spans="2:15" ht="13.2">
      <c r="B8" s="25"/>
      <c r="C8" s="25"/>
      <c r="D8" s="25"/>
      <c r="E8" s="25"/>
      <c r="F8" s="356" t="s">
        <v>500</v>
      </c>
      <c r="G8" s="356" t="s">
        <v>571</v>
      </c>
      <c r="H8" s="104"/>
      <c r="I8" s="440" t="s">
        <v>461</v>
      </c>
      <c r="J8" s="356" t="s">
        <v>89</v>
      </c>
      <c r="K8" s="25"/>
      <c r="L8" s="25"/>
      <c r="M8" s="60"/>
      <c r="N8" s="60"/>
      <c r="O8" s="60"/>
    </row>
    <row r="9" spans="2:15" ht="13.2">
      <c r="B9" s="654" t="s">
        <v>100</v>
      </c>
      <c r="C9" s="30" t="s">
        <v>3</v>
      </c>
      <c r="D9" s="657" t="s">
        <v>649</v>
      </c>
      <c r="E9" s="658"/>
      <c r="F9" s="474">
        <v>10829</v>
      </c>
      <c r="G9" s="474">
        <v>10597</v>
      </c>
      <c r="H9" s="11"/>
      <c r="I9" s="475">
        <f>G9-F9</f>
        <v>-232</v>
      </c>
      <c r="J9" s="476">
        <f>I9/F9</f>
        <v>-2.142395419706344E-2</v>
      </c>
      <c r="K9" s="25"/>
      <c r="L9" s="25"/>
      <c r="M9" s="60"/>
    </row>
    <row r="10" spans="2:15" ht="14.25" customHeight="1">
      <c r="B10" s="656"/>
      <c r="C10" s="32"/>
      <c r="D10" s="659" t="s">
        <v>650</v>
      </c>
      <c r="E10" s="660"/>
      <c r="F10" s="474">
        <v>21236</v>
      </c>
      <c r="G10" s="474">
        <v>21250</v>
      </c>
      <c r="H10" s="11"/>
      <c r="I10" s="477">
        <f t="shared" ref="I10:I38" si="0">G10-F10</f>
        <v>14</v>
      </c>
      <c r="J10" s="244">
        <f t="shared" ref="J10:J38" si="1">I10/F10</f>
        <v>6.5925786400452061E-4</v>
      </c>
      <c r="K10" s="25"/>
      <c r="L10" s="25"/>
      <c r="M10" s="60"/>
    </row>
    <row r="11" spans="2:15" ht="13.5" customHeight="1">
      <c r="B11" s="478" t="s">
        <v>105</v>
      </c>
      <c r="C11" s="479"/>
      <c r="D11" s="480"/>
      <c r="E11" s="480"/>
      <c r="F11" s="481">
        <f>+F10+F9</f>
        <v>32065</v>
      </c>
      <c r="G11" s="481">
        <f>+G10+G9</f>
        <v>31847</v>
      </c>
      <c r="H11" s="11"/>
      <c r="I11" s="482">
        <f t="shared" si="0"/>
        <v>-218</v>
      </c>
      <c r="J11" s="483">
        <f t="shared" si="1"/>
        <v>-6.7986901606112583E-3</v>
      </c>
      <c r="K11" s="25"/>
      <c r="L11" s="25"/>
    </row>
    <row r="12" spans="2:15" ht="12.75" customHeight="1">
      <c r="B12" s="654" t="s">
        <v>576</v>
      </c>
      <c r="C12" s="30" t="s">
        <v>9</v>
      </c>
      <c r="D12" s="484"/>
      <c r="E12" s="484"/>
      <c r="F12" s="474">
        <v>8815</v>
      </c>
      <c r="G12" s="474">
        <v>8620</v>
      </c>
      <c r="H12" s="11"/>
      <c r="I12" s="477">
        <f t="shared" si="0"/>
        <v>-195</v>
      </c>
      <c r="J12" s="244">
        <f t="shared" si="1"/>
        <v>-2.2121384004537718E-2</v>
      </c>
      <c r="K12" s="25"/>
      <c r="L12" s="25"/>
      <c r="M12" s="60"/>
      <c r="N12" s="60"/>
    </row>
    <row r="13" spans="2:15" ht="18" customHeight="1">
      <c r="B13" s="655"/>
      <c r="C13" s="30" t="s">
        <v>8</v>
      </c>
      <c r="D13" s="30">
        <v>1</v>
      </c>
      <c r="E13" s="30">
        <v>2</v>
      </c>
      <c r="F13" s="474">
        <v>5438</v>
      </c>
      <c r="G13" s="474">
        <v>5282</v>
      </c>
      <c r="H13" s="11"/>
      <c r="I13" s="477">
        <f t="shared" si="0"/>
        <v>-156</v>
      </c>
      <c r="J13" s="244">
        <f t="shared" si="1"/>
        <v>-2.8687017285766826E-2</v>
      </c>
      <c r="K13" s="25"/>
      <c r="L13" s="25"/>
      <c r="M13" s="60"/>
      <c r="N13" s="60"/>
    </row>
    <row r="14" spans="2:15" ht="13.2">
      <c r="B14" s="655"/>
      <c r="C14" s="32"/>
      <c r="D14" s="33">
        <v>2</v>
      </c>
      <c r="E14" s="33">
        <v>2</v>
      </c>
      <c r="F14" s="474">
        <v>5186</v>
      </c>
      <c r="G14" s="474">
        <v>5171</v>
      </c>
      <c r="H14" s="11"/>
      <c r="I14" s="485">
        <f t="shared" si="0"/>
        <v>-15</v>
      </c>
      <c r="J14" s="247">
        <f t="shared" si="1"/>
        <v>-2.8924026224450444E-3</v>
      </c>
      <c r="K14" s="25"/>
      <c r="L14" s="25"/>
      <c r="M14" s="60"/>
      <c r="N14" s="60"/>
    </row>
    <row r="15" spans="2:15" ht="13.2">
      <c r="B15" s="655"/>
      <c r="C15" s="26" t="s">
        <v>94</v>
      </c>
      <c r="D15" s="27"/>
      <c r="E15" s="27"/>
      <c r="F15" s="372">
        <f>+F14+F13</f>
        <v>10624</v>
      </c>
      <c r="G15" s="372">
        <f>+G14+G13</f>
        <v>10453</v>
      </c>
      <c r="H15" s="11"/>
      <c r="I15" s="486">
        <f t="shared" si="0"/>
        <v>-171</v>
      </c>
      <c r="J15" s="242">
        <f t="shared" si="1"/>
        <v>-1.6095632530120481E-2</v>
      </c>
      <c r="K15" s="25"/>
      <c r="L15" s="25"/>
      <c r="M15" s="60"/>
      <c r="N15" s="60"/>
    </row>
    <row r="16" spans="2:15" ht="13.2">
      <c r="B16" s="655"/>
      <c r="C16" s="30" t="s">
        <v>158</v>
      </c>
      <c r="D16" s="30">
        <v>1</v>
      </c>
      <c r="E16" s="30">
        <v>2</v>
      </c>
      <c r="F16" s="474">
        <v>2503</v>
      </c>
      <c r="G16" s="474">
        <v>2550</v>
      </c>
      <c r="H16" s="11"/>
      <c r="I16" s="477">
        <f t="shared" si="0"/>
        <v>47</v>
      </c>
      <c r="J16" s="244">
        <f t="shared" si="1"/>
        <v>1.8777467039552537E-2</v>
      </c>
      <c r="K16" s="25"/>
      <c r="L16" s="25"/>
      <c r="M16" s="60"/>
      <c r="N16" s="60"/>
    </row>
    <row r="17" spans="2:14" ht="13.2">
      <c r="B17" s="655"/>
      <c r="C17" s="32"/>
      <c r="D17" s="33">
        <v>2</v>
      </c>
      <c r="E17" s="33">
        <v>2</v>
      </c>
      <c r="F17" s="474">
        <v>2030</v>
      </c>
      <c r="G17" s="474">
        <v>2182</v>
      </c>
      <c r="H17" s="11"/>
      <c r="I17" s="485">
        <f t="shared" si="0"/>
        <v>152</v>
      </c>
      <c r="J17" s="247">
        <f t="shared" si="1"/>
        <v>7.4876847290640397E-2</v>
      </c>
      <c r="K17" s="25"/>
      <c r="L17" s="25"/>
      <c r="M17" s="60"/>
      <c r="N17" s="60"/>
    </row>
    <row r="18" spans="2:14" ht="13.2">
      <c r="B18" s="656"/>
      <c r="C18" s="26" t="s">
        <v>159</v>
      </c>
      <c r="D18" s="27"/>
      <c r="E18" s="27"/>
      <c r="F18" s="372">
        <f>+F17+F16</f>
        <v>4533</v>
      </c>
      <c r="G18" s="372">
        <f>+G17+G16</f>
        <v>4732</v>
      </c>
      <c r="H18" s="11"/>
      <c r="I18" s="486">
        <f t="shared" si="0"/>
        <v>199</v>
      </c>
      <c r="J18" s="242">
        <f t="shared" si="1"/>
        <v>4.3900286785793073E-2</v>
      </c>
      <c r="K18" s="25"/>
      <c r="L18" s="25"/>
      <c r="M18" s="60"/>
      <c r="N18" s="60"/>
    </row>
    <row r="19" spans="2:14" ht="13.2">
      <c r="B19" s="478" t="s">
        <v>497</v>
      </c>
      <c r="C19" s="479"/>
      <c r="D19" s="479"/>
      <c r="E19" s="479"/>
      <c r="F19" s="481">
        <f>+F18+F15+F12</f>
        <v>23972</v>
      </c>
      <c r="G19" s="481">
        <f>+G18+G15+G12</f>
        <v>23805</v>
      </c>
      <c r="H19" s="11"/>
      <c r="I19" s="482">
        <f t="shared" si="0"/>
        <v>-167</v>
      </c>
      <c r="J19" s="483">
        <f t="shared" si="1"/>
        <v>-6.9664608710161852E-3</v>
      </c>
      <c r="K19" s="25"/>
      <c r="L19" s="25"/>
      <c r="M19" s="60"/>
      <c r="N19" s="60"/>
    </row>
    <row r="20" spans="2:14" ht="12.75" customHeight="1">
      <c r="B20" s="654" t="s">
        <v>99</v>
      </c>
      <c r="C20" s="30" t="s">
        <v>12</v>
      </c>
      <c r="D20" s="30">
        <v>1</v>
      </c>
      <c r="E20" s="30">
        <v>1</v>
      </c>
      <c r="F20" s="474">
        <v>26328</v>
      </c>
      <c r="G20" s="474">
        <v>26775</v>
      </c>
      <c r="H20" s="11"/>
      <c r="I20" s="477">
        <f t="shared" si="0"/>
        <v>447</v>
      </c>
      <c r="J20" s="244">
        <f t="shared" si="1"/>
        <v>1.6978122151321787E-2</v>
      </c>
      <c r="K20" s="25"/>
      <c r="L20" s="25"/>
      <c r="M20" s="60"/>
      <c r="N20" s="60"/>
    </row>
    <row r="21" spans="2:14" ht="13.2">
      <c r="B21" s="655"/>
      <c r="C21" s="26" t="s">
        <v>95</v>
      </c>
      <c r="D21" s="27"/>
      <c r="E21" s="27"/>
      <c r="F21" s="372">
        <v>26328</v>
      </c>
      <c r="G21" s="372">
        <f>+G20</f>
        <v>26775</v>
      </c>
      <c r="H21" s="11"/>
      <c r="I21" s="486">
        <f t="shared" si="0"/>
        <v>447</v>
      </c>
      <c r="J21" s="242">
        <f t="shared" si="1"/>
        <v>1.6978122151321787E-2</v>
      </c>
      <c r="K21" s="25"/>
      <c r="L21" s="25"/>
      <c r="M21" s="60"/>
      <c r="N21" s="60"/>
    </row>
    <row r="22" spans="2:14" ht="15.75" customHeight="1">
      <c r="B22" s="655"/>
      <c r="C22" s="30" t="s">
        <v>128</v>
      </c>
      <c r="D22" s="30">
        <v>1</v>
      </c>
      <c r="E22" s="30">
        <v>2</v>
      </c>
      <c r="F22" s="474">
        <v>8486</v>
      </c>
      <c r="G22" s="474">
        <v>8958</v>
      </c>
      <c r="H22" s="11"/>
      <c r="I22" s="477">
        <f t="shared" si="0"/>
        <v>472</v>
      </c>
      <c r="J22" s="244">
        <f t="shared" si="1"/>
        <v>5.5621022861183124E-2</v>
      </c>
      <c r="K22" s="25"/>
      <c r="L22" s="25"/>
      <c r="M22" s="60"/>
      <c r="N22" s="60"/>
    </row>
    <row r="23" spans="2:14" ht="13.2">
      <c r="B23" s="655"/>
      <c r="C23" s="32"/>
      <c r="D23" s="33">
        <v>2</v>
      </c>
      <c r="E23" s="33">
        <v>2</v>
      </c>
      <c r="F23" s="474">
        <v>6124</v>
      </c>
      <c r="G23" s="474">
        <v>6392</v>
      </c>
      <c r="H23" s="11"/>
      <c r="I23" s="485">
        <f t="shared" si="0"/>
        <v>268</v>
      </c>
      <c r="J23" s="247">
        <f t="shared" si="1"/>
        <v>4.3762246897452645E-2</v>
      </c>
      <c r="K23" s="25"/>
      <c r="L23" s="25"/>
      <c r="M23" s="60"/>
      <c r="N23" s="60"/>
    </row>
    <row r="24" spans="2:14" ht="13.2">
      <c r="B24" s="655"/>
      <c r="C24" s="26" t="s">
        <v>129</v>
      </c>
      <c r="D24" s="27"/>
      <c r="E24" s="27"/>
      <c r="F24" s="372">
        <f>+F23+F22</f>
        <v>14610</v>
      </c>
      <c r="G24" s="372">
        <f>+G23+G22</f>
        <v>15350</v>
      </c>
      <c r="H24" s="11"/>
      <c r="I24" s="486">
        <f t="shared" si="0"/>
        <v>740</v>
      </c>
      <c r="J24" s="242">
        <f t="shared" si="1"/>
        <v>5.0650239561943873E-2</v>
      </c>
      <c r="K24" s="25"/>
      <c r="L24" s="25"/>
      <c r="M24" s="60"/>
      <c r="N24" s="60"/>
    </row>
    <row r="25" spans="2:14" ht="13.2">
      <c r="B25" s="655"/>
      <c r="C25" s="30" t="s">
        <v>130</v>
      </c>
      <c r="D25" s="30">
        <v>1</v>
      </c>
      <c r="E25" s="30">
        <v>2</v>
      </c>
      <c r="F25" s="474">
        <v>23179</v>
      </c>
      <c r="G25" s="474">
        <v>23728</v>
      </c>
      <c r="H25" s="11"/>
      <c r="I25" s="477">
        <f t="shared" si="0"/>
        <v>549</v>
      </c>
      <c r="J25" s="244">
        <f t="shared" si="1"/>
        <v>2.3685232322360757E-2</v>
      </c>
      <c r="K25" s="25"/>
      <c r="L25" s="25"/>
      <c r="M25" s="60"/>
      <c r="N25" s="60"/>
    </row>
    <row r="26" spans="2:14" ht="12.75" customHeight="1">
      <c r="B26" s="655"/>
      <c r="C26" s="32"/>
      <c r="D26" s="33">
        <v>2</v>
      </c>
      <c r="E26" s="33">
        <v>2</v>
      </c>
      <c r="F26" s="474">
        <v>19844</v>
      </c>
      <c r="G26" s="474">
        <v>20536</v>
      </c>
      <c r="H26" s="11"/>
      <c r="I26" s="485">
        <f t="shared" si="0"/>
        <v>692</v>
      </c>
      <c r="J26" s="247">
        <f t="shared" si="1"/>
        <v>3.4872001612578106E-2</v>
      </c>
      <c r="K26" s="25"/>
      <c r="L26" s="25"/>
      <c r="M26" s="60"/>
      <c r="N26" s="60"/>
    </row>
    <row r="27" spans="2:14" ht="13.2">
      <c r="B27" s="656"/>
      <c r="C27" s="26" t="s">
        <v>131</v>
      </c>
      <c r="D27" s="27"/>
      <c r="E27" s="27"/>
      <c r="F27" s="372">
        <f>+F26+F25</f>
        <v>43023</v>
      </c>
      <c r="G27" s="372">
        <f>+G26+G25</f>
        <v>44264</v>
      </c>
      <c r="H27" s="11"/>
      <c r="I27" s="486">
        <f t="shared" si="0"/>
        <v>1241</v>
      </c>
      <c r="J27" s="242">
        <f t="shared" si="1"/>
        <v>2.8845036375891964E-2</v>
      </c>
      <c r="K27" s="25"/>
      <c r="L27" s="25"/>
      <c r="M27" s="60"/>
      <c r="N27" s="60"/>
    </row>
    <row r="28" spans="2:14" ht="13.2">
      <c r="B28" s="487" t="s">
        <v>106</v>
      </c>
      <c r="C28" s="488"/>
      <c r="D28" s="488"/>
      <c r="E28" s="489"/>
      <c r="F28" s="481">
        <f>+F27+F24+F21</f>
        <v>83961</v>
      </c>
      <c r="G28" s="481">
        <f>+G27+G24+G21</f>
        <v>86389</v>
      </c>
      <c r="H28" s="11"/>
      <c r="I28" s="490">
        <f t="shared" si="0"/>
        <v>2428</v>
      </c>
      <c r="J28" s="491">
        <f t="shared" si="1"/>
        <v>2.8918188206429177E-2</v>
      </c>
      <c r="K28" s="25"/>
      <c r="L28" s="25"/>
      <c r="M28" s="60"/>
      <c r="N28" s="60"/>
    </row>
    <row r="29" spans="2:14" ht="12.75" customHeight="1">
      <c r="B29" s="654" t="s">
        <v>36</v>
      </c>
      <c r="C29" s="33" t="s">
        <v>132</v>
      </c>
      <c r="D29" s="33">
        <v>1</v>
      </c>
      <c r="E29" s="33">
        <v>2</v>
      </c>
      <c r="F29" s="474">
        <v>8247</v>
      </c>
      <c r="G29" s="474">
        <v>8155</v>
      </c>
      <c r="H29" s="11"/>
      <c r="I29" s="485">
        <f t="shared" si="0"/>
        <v>-92</v>
      </c>
      <c r="J29" s="247">
        <f t="shared" si="1"/>
        <v>-1.1155571723050806E-2</v>
      </c>
      <c r="K29" s="25"/>
      <c r="L29" s="25"/>
      <c r="M29" s="60"/>
      <c r="N29" s="60"/>
    </row>
    <row r="30" spans="2:14" ht="13.2">
      <c r="B30" s="655"/>
      <c r="C30" s="32"/>
      <c r="D30" s="33">
        <v>2</v>
      </c>
      <c r="E30" s="33">
        <v>2</v>
      </c>
      <c r="F30" s="474">
        <v>6617</v>
      </c>
      <c r="G30" s="474">
        <v>6644</v>
      </c>
      <c r="H30" s="11"/>
      <c r="I30" s="485">
        <f t="shared" si="0"/>
        <v>27</v>
      </c>
      <c r="J30" s="247">
        <f t="shared" si="1"/>
        <v>4.0803989723439621E-3</v>
      </c>
      <c r="K30" s="25"/>
      <c r="L30" s="25"/>
      <c r="M30" s="60"/>
      <c r="N30" s="60"/>
    </row>
    <row r="31" spans="2:14" ht="13.2">
      <c r="B31" s="655"/>
      <c r="C31" s="33"/>
      <c r="D31" s="30">
        <v>1</v>
      </c>
      <c r="E31" s="30">
        <v>1</v>
      </c>
      <c r="F31" s="474">
        <v>29</v>
      </c>
      <c r="G31" s="474">
        <v>63</v>
      </c>
      <c r="H31" s="11"/>
      <c r="I31" s="477">
        <f>G31-F31</f>
        <v>34</v>
      </c>
      <c r="J31" s="244">
        <f>I31/F31</f>
        <v>1.1724137931034482</v>
      </c>
      <c r="K31" s="25"/>
      <c r="L31" s="25"/>
      <c r="M31" s="60"/>
      <c r="N31" s="60"/>
    </row>
    <row r="32" spans="2:14" ht="13.2">
      <c r="B32" s="655"/>
      <c r="C32" s="492" t="s">
        <v>133</v>
      </c>
      <c r="D32" s="493"/>
      <c r="E32" s="493"/>
      <c r="F32" s="372">
        <f>+F31+F30+F29</f>
        <v>14893</v>
      </c>
      <c r="G32" s="372">
        <f>+G31+G30+G29</f>
        <v>14862</v>
      </c>
      <c r="H32" s="11"/>
      <c r="I32" s="494">
        <f t="shared" si="0"/>
        <v>-31</v>
      </c>
      <c r="J32" s="495">
        <f t="shared" si="1"/>
        <v>-2.0815148056133755E-3</v>
      </c>
      <c r="K32" s="25"/>
      <c r="L32" s="25"/>
      <c r="M32" s="60"/>
      <c r="N32" s="60"/>
    </row>
    <row r="33" spans="2:14" ht="13.2">
      <c r="B33" s="655"/>
      <c r="C33" s="496" t="s">
        <v>134</v>
      </c>
      <c r="D33" s="33">
        <v>1</v>
      </c>
      <c r="E33" s="33">
        <v>2</v>
      </c>
      <c r="F33" s="474">
        <v>185</v>
      </c>
      <c r="G33" s="474">
        <v>173</v>
      </c>
      <c r="H33" s="11"/>
      <c r="I33" s="485">
        <f t="shared" si="0"/>
        <v>-12</v>
      </c>
      <c r="J33" s="247">
        <f t="shared" si="1"/>
        <v>-6.4864864864864868E-2</v>
      </c>
      <c r="K33" s="25"/>
      <c r="L33" s="25"/>
      <c r="M33" s="60"/>
      <c r="N33" s="60"/>
    </row>
    <row r="34" spans="2:14" ht="13.2">
      <c r="B34" s="655"/>
      <c r="C34" s="497"/>
      <c r="D34" s="33">
        <v>2</v>
      </c>
      <c r="E34" s="33">
        <v>2</v>
      </c>
      <c r="F34" s="474">
        <v>156</v>
      </c>
      <c r="G34" s="474">
        <v>158</v>
      </c>
      <c r="H34" s="11"/>
      <c r="I34" s="485">
        <f t="shared" si="0"/>
        <v>2</v>
      </c>
      <c r="J34" s="247">
        <f t="shared" si="1"/>
        <v>1.282051282051282E-2</v>
      </c>
      <c r="K34" s="25"/>
      <c r="L34" s="25"/>
      <c r="M34" s="60"/>
      <c r="N34" s="60"/>
    </row>
    <row r="35" spans="2:14" ht="13.2">
      <c r="B35" s="655"/>
      <c r="C35" s="498"/>
      <c r="D35" s="30">
        <v>1</v>
      </c>
      <c r="E35" s="30">
        <v>1</v>
      </c>
      <c r="F35" s="474">
        <v>131</v>
      </c>
      <c r="G35" s="474">
        <v>152</v>
      </c>
      <c r="H35" s="11"/>
      <c r="I35" s="477">
        <f>G35-F35</f>
        <v>21</v>
      </c>
      <c r="J35" s="244">
        <f>I35/F35</f>
        <v>0.16030534351145037</v>
      </c>
      <c r="K35" s="25"/>
      <c r="L35" s="25"/>
      <c r="M35" s="60"/>
      <c r="N35" s="60"/>
    </row>
    <row r="36" spans="2:14" ht="13.2">
      <c r="B36" s="656"/>
      <c r="C36" s="373" t="s">
        <v>135</v>
      </c>
      <c r="D36" s="27"/>
      <c r="E36" s="27"/>
      <c r="F36" s="372">
        <f>+F35+F34+F33</f>
        <v>472</v>
      </c>
      <c r="G36" s="372">
        <f>+G35+G34+G33</f>
        <v>483</v>
      </c>
      <c r="H36" s="11"/>
      <c r="I36" s="486">
        <f t="shared" si="0"/>
        <v>11</v>
      </c>
      <c r="J36" s="242">
        <f t="shared" si="1"/>
        <v>2.3305084745762712E-2</v>
      </c>
      <c r="K36" s="25"/>
      <c r="L36" s="25"/>
      <c r="M36" s="60"/>
      <c r="N36" s="60"/>
    </row>
    <row r="37" spans="2:14" ht="13.2">
      <c r="B37" s="478" t="s">
        <v>93</v>
      </c>
      <c r="C37" s="479"/>
      <c r="D37" s="479"/>
      <c r="E37" s="479"/>
      <c r="F37" s="481">
        <f>+F36+F32</f>
        <v>15365</v>
      </c>
      <c r="G37" s="481">
        <f>+G36+G32</f>
        <v>15345</v>
      </c>
      <c r="H37" s="11"/>
      <c r="I37" s="482">
        <f t="shared" si="0"/>
        <v>-20</v>
      </c>
      <c r="J37" s="483">
        <f t="shared" si="1"/>
        <v>-1.3016596160104132E-3</v>
      </c>
      <c r="K37" s="25"/>
      <c r="L37" s="25"/>
      <c r="M37" s="60"/>
      <c r="N37" s="60"/>
    </row>
    <row r="38" spans="2:14" ht="16.5" customHeight="1">
      <c r="B38" s="106" t="s">
        <v>87</v>
      </c>
      <c r="C38" s="107"/>
      <c r="D38" s="107"/>
      <c r="E38" s="110"/>
      <c r="F38" s="108">
        <f>F37+F28+F19+F11</f>
        <v>155363</v>
      </c>
      <c r="G38" s="108">
        <f>G37+G28+G19+G11</f>
        <v>157386</v>
      </c>
      <c r="H38" s="11"/>
      <c r="I38" s="109">
        <f t="shared" si="0"/>
        <v>2023</v>
      </c>
      <c r="J38" s="252">
        <f t="shared" si="1"/>
        <v>1.3021118284276179E-2</v>
      </c>
      <c r="K38" s="25"/>
      <c r="L38" s="25"/>
      <c r="M38" s="60"/>
      <c r="N38" s="60"/>
    </row>
    <row r="39" spans="2:14" ht="13.2">
      <c r="B39" s="25"/>
      <c r="C39" s="25"/>
      <c r="D39" s="25"/>
      <c r="E39" s="25"/>
      <c r="F39" s="25"/>
      <c r="G39" s="25"/>
      <c r="H39" s="11"/>
      <c r="I39" s="25"/>
      <c r="J39" s="25"/>
      <c r="K39" s="25"/>
      <c r="L39" s="25"/>
      <c r="M39" s="60"/>
      <c r="N39" s="60"/>
    </row>
    <row r="40" spans="2:14" ht="13.2">
      <c r="B40" s="25"/>
      <c r="C40" s="25"/>
      <c r="D40" s="25"/>
      <c r="E40" s="25"/>
      <c r="F40" s="25"/>
      <c r="G40" s="25"/>
      <c r="H40" s="11"/>
      <c r="I40" s="25"/>
      <c r="J40" s="25"/>
      <c r="K40" s="25"/>
      <c r="L40" s="25"/>
      <c r="M40" s="60"/>
      <c r="N40" s="60"/>
    </row>
    <row r="41" spans="2:14" ht="13.2">
      <c r="B41" s="11" t="s">
        <v>5</v>
      </c>
      <c r="C41" s="25"/>
      <c r="D41" s="25"/>
      <c r="E41" s="25"/>
      <c r="F41" s="25"/>
      <c r="G41" s="25"/>
      <c r="H41" s="11"/>
      <c r="I41" s="623" t="s">
        <v>438</v>
      </c>
      <c r="J41" s="623"/>
      <c r="K41" s="25"/>
      <c r="L41" s="25"/>
      <c r="M41" s="60"/>
      <c r="N41" s="60"/>
    </row>
    <row r="42" spans="2:14" ht="13.2">
      <c r="B42" s="25"/>
      <c r="C42" s="25"/>
      <c r="D42" s="25"/>
      <c r="E42" s="25"/>
      <c r="F42" s="356" t="s">
        <v>500</v>
      </c>
      <c r="G42" s="356" t="s">
        <v>571</v>
      </c>
      <c r="H42" s="104"/>
      <c r="I42" s="440" t="s">
        <v>461</v>
      </c>
      <c r="J42" s="356" t="s">
        <v>89</v>
      </c>
      <c r="K42" s="25"/>
      <c r="L42" s="25"/>
      <c r="M42" s="60"/>
      <c r="N42" s="60"/>
    </row>
    <row r="43" spans="2:14" ht="13.2">
      <c r="B43" s="654" t="s">
        <v>100</v>
      </c>
      <c r="C43" s="30" t="s">
        <v>3</v>
      </c>
      <c r="D43" s="657" t="s">
        <v>649</v>
      </c>
      <c r="E43" s="658"/>
      <c r="F43" s="254">
        <v>786</v>
      </c>
      <c r="G43" s="254">
        <v>795</v>
      </c>
      <c r="H43" s="11"/>
      <c r="I43" s="475">
        <f>G43-F43</f>
        <v>9</v>
      </c>
      <c r="J43" s="476">
        <f>I43/F43</f>
        <v>1.1450381679389313E-2</v>
      </c>
      <c r="K43" s="25"/>
      <c r="L43" s="25"/>
      <c r="M43" s="60"/>
      <c r="N43" s="60"/>
    </row>
    <row r="44" spans="2:14" ht="13.2">
      <c r="B44" s="656"/>
      <c r="C44" s="32"/>
      <c r="D44" s="659" t="s">
        <v>650</v>
      </c>
      <c r="E44" s="660"/>
      <c r="F44" s="254">
        <v>2263</v>
      </c>
      <c r="G44" s="254">
        <v>2361</v>
      </c>
      <c r="H44" s="11"/>
      <c r="I44" s="477">
        <f t="shared" ref="I44:I72" si="2">G44-F44</f>
        <v>98</v>
      </c>
      <c r="J44" s="244">
        <f t="shared" ref="J44:J72" si="3">I44/F44</f>
        <v>4.3305346884666369E-2</v>
      </c>
      <c r="K44" s="25"/>
      <c r="L44" s="25"/>
      <c r="M44" s="60"/>
      <c r="N44" s="60"/>
    </row>
    <row r="45" spans="2:14" ht="13.2">
      <c r="B45" s="478" t="s">
        <v>105</v>
      </c>
      <c r="C45" s="479"/>
      <c r="D45" s="480"/>
      <c r="E45" s="480"/>
      <c r="F45" s="499">
        <v>3049</v>
      </c>
      <c r="G45" s="499">
        <f>+G44+G43</f>
        <v>3156</v>
      </c>
      <c r="H45" s="11"/>
      <c r="I45" s="482">
        <f t="shared" si="2"/>
        <v>107</v>
      </c>
      <c r="J45" s="483">
        <f t="shared" si="3"/>
        <v>3.5093473269924569E-2</v>
      </c>
      <c r="K45" s="25"/>
      <c r="L45" s="25"/>
    </row>
    <row r="46" spans="2:14" ht="11.25" customHeight="1">
      <c r="B46" s="654" t="s">
        <v>498</v>
      </c>
      <c r="C46" s="30" t="s">
        <v>9</v>
      </c>
      <c r="D46" s="484"/>
      <c r="E46" s="484"/>
      <c r="F46" s="254">
        <v>6235</v>
      </c>
      <c r="G46" s="254">
        <v>6053</v>
      </c>
      <c r="H46" s="11"/>
      <c r="I46" s="477">
        <f t="shared" si="2"/>
        <v>-182</v>
      </c>
      <c r="J46" s="244">
        <f t="shared" si="3"/>
        <v>-2.9190056134723336E-2</v>
      </c>
      <c r="K46" s="25"/>
      <c r="L46" s="25"/>
    </row>
    <row r="47" spans="2:14" ht="13.2">
      <c r="B47" s="655"/>
      <c r="C47" s="30" t="s">
        <v>8</v>
      </c>
      <c r="D47" s="30">
        <v>1</v>
      </c>
      <c r="E47" s="30">
        <v>2</v>
      </c>
      <c r="F47" s="254">
        <v>3975</v>
      </c>
      <c r="G47" s="254">
        <v>3910</v>
      </c>
      <c r="H47" s="11"/>
      <c r="I47" s="477">
        <f t="shared" si="2"/>
        <v>-65</v>
      </c>
      <c r="J47" s="244">
        <f t="shared" si="3"/>
        <v>-1.6352201257861635E-2</v>
      </c>
      <c r="K47" s="25"/>
      <c r="L47" s="25"/>
    </row>
    <row r="48" spans="2:14" ht="13.2">
      <c r="B48" s="655"/>
      <c r="C48" s="32"/>
      <c r="D48" s="33">
        <v>2</v>
      </c>
      <c r="E48" s="33">
        <v>2</v>
      </c>
      <c r="F48" s="256">
        <v>3817</v>
      </c>
      <c r="G48" s="256">
        <v>3796</v>
      </c>
      <c r="H48" s="11"/>
      <c r="I48" s="485">
        <f t="shared" si="2"/>
        <v>-21</v>
      </c>
      <c r="J48" s="247">
        <f t="shared" si="3"/>
        <v>-5.5017029080429653E-3</v>
      </c>
      <c r="K48" s="25"/>
      <c r="L48" s="25"/>
    </row>
    <row r="49" spans="2:12" ht="13.2">
      <c r="B49" s="655"/>
      <c r="C49" s="26" t="s">
        <v>94</v>
      </c>
      <c r="D49" s="27"/>
      <c r="E49" s="27"/>
      <c r="F49" s="500">
        <v>7792</v>
      </c>
      <c r="G49" s="500">
        <f>+G48+G47</f>
        <v>7706</v>
      </c>
      <c r="H49" s="11"/>
      <c r="I49" s="486">
        <f t="shared" si="2"/>
        <v>-86</v>
      </c>
      <c r="J49" s="242">
        <f t="shared" si="3"/>
        <v>-1.1036960985626284E-2</v>
      </c>
      <c r="K49" s="25"/>
      <c r="L49" s="25"/>
    </row>
    <row r="50" spans="2:12" ht="13.2">
      <c r="B50" s="655"/>
      <c r="C50" s="30" t="s">
        <v>158</v>
      </c>
      <c r="D50" s="30">
        <v>1</v>
      </c>
      <c r="E50" s="30">
        <v>2</v>
      </c>
      <c r="F50" s="254">
        <v>1787</v>
      </c>
      <c r="G50" s="254">
        <v>1877</v>
      </c>
      <c r="H50" s="11"/>
      <c r="I50" s="477">
        <f t="shared" si="2"/>
        <v>90</v>
      </c>
      <c r="J50" s="244">
        <f t="shared" si="3"/>
        <v>5.0363738108561838E-2</v>
      </c>
      <c r="K50" s="25"/>
      <c r="L50" s="25"/>
    </row>
    <row r="51" spans="2:12" ht="13.2">
      <c r="B51" s="655"/>
      <c r="C51" s="32"/>
      <c r="D51" s="33">
        <v>2</v>
      </c>
      <c r="E51" s="33">
        <v>2</v>
      </c>
      <c r="F51" s="256">
        <v>1480</v>
      </c>
      <c r="G51" s="256">
        <v>1534</v>
      </c>
      <c r="H51" s="11"/>
      <c r="I51" s="485">
        <f t="shared" si="2"/>
        <v>54</v>
      </c>
      <c r="J51" s="247">
        <f t="shared" si="3"/>
        <v>3.6486486486486489E-2</v>
      </c>
      <c r="K51" s="25"/>
      <c r="L51" s="25"/>
    </row>
    <row r="52" spans="2:12" ht="13.2">
      <c r="B52" s="656"/>
      <c r="C52" s="26" t="s">
        <v>159</v>
      </c>
      <c r="D52" s="27"/>
      <c r="E52" s="27"/>
      <c r="F52" s="500">
        <v>3267</v>
      </c>
      <c r="G52" s="500">
        <f>+G51+G50</f>
        <v>3411</v>
      </c>
      <c r="H52" s="11"/>
      <c r="I52" s="486">
        <f t="shared" si="2"/>
        <v>144</v>
      </c>
      <c r="J52" s="242">
        <f t="shared" si="3"/>
        <v>4.4077134986225897E-2</v>
      </c>
      <c r="K52" s="25"/>
      <c r="L52" s="25"/>
    </row>
    <row r="53" spans="2:12" ht="13.2">
      <c r="B53" s="478" t="s">
        <v>497</v>
      </c>
      <c r="C53" s="479"/>
      <c r="D53" s="479"/>
      <c r="E53" s="479"/>
      <c r="F53" s="499">
        <v>17294</v>
      </c>
      <c r="G53" s="499">
        <f>+G52+G49+G46</f>
        <v>17170</v>
      </c>
      <c r="H53" s="11"/>
      <c r="I53" s="482">
        <f t="shared" si="2"/>
        <v>-124</v>
      </c>
      <c r="J53" s="483">
        <f t="shared" si="3"/>
        <v>-7.1701168035156705E-3</v>
      </c>
      <c r="K53" s="25"/>
      <c r="L53" s="25"/>
    </row>
    <row r="54" spans="2:12" ht="11.25" customHeight="1">
      <c r="B54" s="654" t="s">
        <v>99</v>
      </c>
      <c r="C54" s="30" t="s">
        <v>12</v>
      </c>
      <c r="D54" s="30">
        <v>1</v>
      </c>
      <c r="E54" s="30">
        <v>1</v>
      </c>
      <c r="F54" s="254">
        <v>10008</v>
      </c>
      <c r="G54" s="254">
        <v>10193</v>
      </c>
      <c r="H54" s="11"/>
      <c r="I54" s="477">
        <f t="shared" si="2"/>
        <v>185</v>
      </c>
      <c r="J54" s="244">
        <f t="shared" si="3"/>
        <v>1.8485211830535572E-2</v>
      </c>
      <c r="K54" s="25"/>
      <c r="L54" s="25"/>
    </row>
    <row r="55" spans="2:12" ht="13.2">
      <c r="B55" s="655"/>
      <c r="C55" s="26" t="s">
        <v>95</v>
      </c>
      <c r="D55" s="27"/>
      <c r="E55" s="27"/>
      <c r="F55" s="500">
        <v>10008</v>
      </c>
      <c r="G55" s="500">
        <f>+G54</f>
        <v>10193</v>
      </c>
      <c r="H55" s="11"/>
      <c r="I55" s="486">
        <f t="shared" si="2"/>
        <v>185</v>
      </c>
      <c r="J55" s="242">
        <f t="shared" si="3"/>
        <v>1.8485211830535572E-2</v>
      </c>
      <c r="K55" s="25"/>
      <c r="L55" s="25"/>
    </row>
    <row r="56" spans="2:12" ht="13.2">
      <c r="B56" s="655"/>
      <c r="C56" s="30" t="s">
        <v>128</v>
      </c>
      <c r="D56" s="30">
        <v>1</v>
      </c>
      <c r="E56" s="30">
        <v>2</v>
      </c>
      <c r="F56" s="254">
        <v>1592</v>
      </c>
      <c r="G56" s="254">
        <v>1755</v>
      </c>
      <c r="H56" s="11"/>
      <c r="I56" s="477">
        <f t="shared" si="2"/>
        <v>163</v>
      </c>
      <c r="J56" s="244">
        <f t="shared" si="3"/>
        <v>0.10238693467336683</v>
      </c>
      <c r="K56" s="25"/>
      <c r="L56" s="25"/>
    </row>
    <row r="57" spans="2:12" ht="13.2">
      <c r="B57" s="655"/>
      <c r="C57" s="32"/>
      <c r="D57" s="33">
        <v>2</v>
      </c>
      <c r="E57" s="33">
        <v>2</v>
      </c>
      <c r="F57" s="256">
        <v>1218</v>
      </c>
      <c r="G57" s="256">
        <v>1228</v>
      </c>
      <c r="H57" s="11"/>
      <c r="I57" s="485">
        <f t="shared" si="2"/>
        <v>10</v>
      </c>
      <c r="J57" s="247">
        <f t="shared" si="3"/>
        <v>8.2101806239737278E-3</v>
      </c>
      <c r="K57" s="25"/>
      <c r="L57" s="25"/>
    </row>
    <row r="58" spans="2:12" ht="13.2">
      <c r="B58" s="655"/>
      <c r="C58" s="26" t="s">
        <v>129</v>
      </c>
      <c r="D58" s="27"/>
      <c r="E58" s="27"/>
      <c r="F58" s="500">
        <v>2810</v>
      </c>
      <c r="G58" s="500">
        <f>+G57+G56</f>
        <v>2983</v>
      </c>
      <c r="H58" s="11"/>
      <c r="I58" s="486">
        <f t="shared" si="2"/>
        <v>173</v>
      </c>
      <c r="J58" s="242">
        <f t="shared" si="3"/>
        <v>6.1565836298932385E-2</v>
      </c>
      <c r="K58" s="25"/>
      <c r="L58" s="25"/>
    </row>
    <row r="59" spans="2:12" ht="13.2">
      <c r="B59" s="655"/>
      <c r="C59" s="30" t="s">
        <v>130</v>
      </c>
      <c r="D59" s="30">
        <v>1</v>
      </c>
      <c r="E59" s="30">
        <v>2</v>
      </c>
      <c r="F59" s="254">
        <v>8778</v>
      </c>
      <c r="G59" s="254">
        <v>8950</v>
      </c>
      <c r="H59" s="11"/>
      <c r="I59" s="477">
        <f t="shared" si="2"/>
        <v>172</v>
      </c>
      <c r="J59" s="244">
        <f t="shared" si="3"/>
        <v>1.9594440647072227E-2</v>
      </c>
      <c r="K59" s="25"/>
      <c r="L59" s="25"/>
    </row>
    <row r="60" spans="2:12" ht="13.2">
      <c r="B60" s="655"/>
      <c r="C60" s="32"/>
      <c r="D60" s="33">
        <v>2</v>
      </c>
      <c r="E60" s="33">
        <v>2</v>
      </c>
      <c r="F60" s="256">
        <v>8051</v>
      </c>
      <c r="G60" s="256">
        <v>8100</v>
      </c>
      <c r="H60" s="11"/>
      <c r="I60" s="485">
        <f t="shared" si="2"/>
        <v>49</v>
      </c>
      <c r="J60" s="247">
        <f t="shared" si="3"/>
        <v>6.0862004719910573E-3</v>
      </c>
      <c r="K60" s="25"/>
      <c r="L60" s="25"/>
    </row>
    <row r="61" spans="2:12" ht="13.2">
      <c r="B61" s="656"/>
      <c r="C61" s="26" t="s">
        <v>131</v>
      </c>
      <c r="D61" s="27"/>
      <c r="E61" s="27"/>
      <c r="F61" s="500">
        <v>16829</v>
      </c>
      <c r="G61" s="500">
        <f>+G60+G59</f>
        <v>17050</v>
      </c>
      <c r="H61" s="11"/>
      <c r="I61" s="486">
        <f t="shared" si="2"/>
        <v>221</v>
      </c>
      <c r="J61" s="242">
        <f t="shared" si="3"/>
        <v>1.31320934101848E-2</v>
      </c>
      <c r="K61" s="25"/>
      <c r="L61" s="25"/>
    </row>
    <row r="62" spans="2:12" ht="13.2">
      <c r="B62" s="487" t="s">
        <v>106</v>
      </c>
      <c r="C62" s="488"/>
      <c r="D62" s="488"/>
      <c r="E62" s="489"/>
      <c r="F62" s="501">
        <v>29647</v>
      </c>
      <c r="G62" s="501">
        <f>+G58+G55+G61</f>
        <v>30226</v>
      </c>
      <c r="H62" s="11"/>
      <c r="I62" s="490">
        <f t="shared" si="2"/>
        <v>579</v>
      </c>
      <c r="J62" s="491">
        <f t="shared" si="3"/>
        <v>1.9529800654366377E-2</v>
      </c>
      <c r="K62" s="25"/>
      <c r="L62" s="25"/>
    </row>
    <row r="63" spans="2:12" ht="11.25" customHeight="1">
      <c r="B63" s="654" t="s">
        <v>36</v>
      </c>
      <c r="C63" s="33" t="s">
        <v>132</v>
      </c>
      <c r="D63" s="33">
        <v>1</v>
      </c>
      <c r="E63" s="33">
        <v>2</v>
      </c>
      <c r="F63" s="256">
        <v>5537</v>
      </c>
      <c r="G63" s="256">
        <v>5553</v>
      </c>
      <c r="H63" s="11"/>
      <c r="I63" s="485">
        <f t="shared" si="2"/>
        <v>16</v>
      </c>
      <c r="J63" s="247">
        <f t="shared" si="3"/>
        <v>2.8896514357955572E-3</v>
      </c>
      <c r="K63" s="25"/>
      <c r="L63" s="25"/>
    </row>
    <row r="64" spans="2:12" ht="13.2">
      <c r="B64" s="655"/>
      <c r="C64" s="32"/>
      <c r="D64" s="33">
        <v>2</v>
      </c>
      <c r="E64" s="33">
        <v>2</v>
      </c>
      <c r="F64" s="256">
        <v>4492</v>
      </c>
      <c r="G64" s="256">
        <v>4516</v>
      </c>
      <c r="H64" s="11"/>
      <c r="I64" s="485">
        <f t="shared" si="2"/>
        <v>24</v>
      </c>
      <c r="J64" s="247">
        <f t="shared" si="3"/>
        <v>5.3428317008014248E-3</v>
      </c>
      <c r="K64" s="25"/>
      <c r="L64" s="25"/>
    </row>
    <row r="65" spans="2:15" ht="13.2">
      <c r="B65" s="655"/>
      <c r="C65" s="33"/>
      <c r="D65" s="30">
        <v>1</v>
      </c>
      <c r="E65" s="30">
        <v>1</v>
      </c>
      <c r="F65" s="254">
        <v>0</v>
      </c>
      <c r="G65" s="254">
        <v>14</v>
      </c>
      <c r="H65" s="11"/>
      <c r="I65" s="477">
        <f t="shared" si="2"/>
        <v>14</v>
      </c>
      <c r="J65" s="244" t="e">
        <f t="shared" si="3"/>
        <v>#DIV/0!</v>
      </c>
      <c r="K65" s="25"/>
      <c r="L65" s="25"/>
    </row>
    <row r="66" spans="2:15" ht="13.2">
      <c r="B66" s="655"/>
      <c r="C66" s="492" t="s">
        <v>133</v>
      </c>
      <c r="D66" s="493"/>
      <c r="E66" s="493"/>
      <c r="F66" s="502">
        <v>10029</v>
      </c>
      <c r="G66" s="502">
        <f>+G65+G64+G63</f>
        <v>10083</v>
      </c>
      <c r="H66" s="11"/>
      <c r="I66" s="494">
        <f t="shared" si="2"/>
        <v>54</v>
      </c>
      <c r="J66" s="495">
        <f t="shared" si="3"/>
        <v>5.3843852826802275E-3</v>
      </c>
      <c r="K66" s="25"/>
      <c r="L66" s="25"/>
    </row>
    <row r="67" spans="2:15" ht="13.2">
      <c r="B67" s="655"/>
      <c r="C67" s="496" t="s">
        <v>134</v>
      </c>
      <c r="D67" s="33">
        <v>1</v>
      </c>
      <c r="E67" s="33">
        <v>2</v>
      </c>
      <c r="F67" s="256">
        <v>185</v>
      </c>
      <c r="G67" s="256">
        <v>173</v>
      </c>
      <c r="H67" s="11"/>
      <c r="I67" s="485">
        <f t="shared" si="2"/>
        <v>-12</v>
      </c>
      <c r="J67" s="247">
        <f t="shared" si="3"/>
        <v>-6.4864864864864868E-2</v>
      </c>
      <c r="K67" s="25"/>
      <c r="L67" s="25"/>
    </row>
    <row r="68" spans="2:15" ht="13.2">
      <c r="B68" s="655"/>
      <c r="C68" s="497"/>
      <c r="D68" s="33">
        <v>2</v>
      </c>
      <c r="E68" s="33">
        <v>2</v>
      </c>
      <c r="F68" s="256">
        <v>156</v>
      </c>
      <c r="G68" s="256">
        <v>158</v>
      </c>
      <c r="H68" s="11"/>
      <c r="I68" s="485">
        <f t="shared" si="2"/>
        <v>2</v>
      </c>
      <c r="J68" s="247">
        <f t="shared" si="3"/>
        <v>1.282051282051282E-2</v>
      </c>
      <c r="K68" s="25"/>
      <c r="L68" s="25"/>
    </row>
    <row r="69" spans="2:15" ht="13.2">
      <c r="B69" s="655"/>
      <c r="C69" s="498"/>
      <c r="D69" s="30">
        <v>1</v>
      </c>
      <c r="E69" s="30">
        <v>1</v>
      </c>
      <c r="F69" s="254">
        <v>131</v>
      </c>
      <c r="G69" s="254">
        <v>152</v>
      </c>
      <c r="H69" s="11"/>
      <c r="I69" s="477">
        <f t="shared" si="2"/>
        <v>21</v>
      </c>
      <c r="J69" s="244">
        <f t="shared" si="3"/>
        <v>0.16030534351145037</v>
      </c>
      <c r="K69" s="25"/>
      <c r="L69" s="25"/>
    </row>
    <row r="70" spans="2:15" ht="13.2">
      <c r="B70" s="656"/>
      <c r="C70" s="373" t="s">
        <v>135</v>
      </c>
      <c r="D70" s="27"/>
      <c r="E70" s="27"/>
      <c r="F70" s="502">
        <v>472</v>
      </c>
      <c r="G70" s="502">
        <f>+G69+G68+G67</f>
        <v>483</v>
      </c>
      <c r="H70" s="11"/>
      <c r="I70" s="486">
        <f t="shared" si="2"/>
        <v>11</v>
      </c>
      <c r="J70" s="242">
        <f t="shared" si="3"/>
        <v>2.3305084745762712E-2</v>
      </c>
      <c r="K70" s="25"/>
      <c r="L70" s="25"/>
    </row>
    <row r="71" spans="2:15" ht="13.2">
      <c r="B71" s="478" t="s">
        <v>93</v>
      </c>
      <c r="C71" s="479"/>
      <c r="D71" s="479"/>
      <c r="E71" s="479"/>
      <c r="F71" s="499">
        <v>10501</v>
      </c>
      <c r="G71" s="499">
        <f>+G70+G66</f>
        <v>10566</v>
      </c>
      <c r="H71" s="11"/>
      <c r="I71" s="482">
        <f t="shared" si="2"/>
        <v>65</v>
      </c>
      <c r="J71" s="483">
        <f t="shared" si="3"/>
        <v>6.1898866774592895E-3</v>
      </c>
      <c r="K71" s="25"/>
      <c r="L71" s="25"/>
      <c r="M71" s="60"/>
      <c r="N71" s="60"/>
      <c r="O71" s="60"/>
    </row>
    <row r="72" spans="2:15" ht="13.2">
      <c r="B72" s="106" t="s">
        <v>87</v>
      </c>
      <c r="C72" s="107"/>
      <c r="D72" s="107"/>
      <c r="E72" s="110"/>
      <c r="F72" s="111">
        <v>60491</v>
      </c>
      <c r="G72" s="111">
        <f>+G71+G62+G53+G45</f>
        <v>61118</v>
      </c>
      <c r="H72" s="11"/>
      <c r="I72" s="109">
        <f t="shared" si="2"/>
        <v>627</v>
      </c>
      <c r="J72" s="252">
        <f t="shared" si="3"/>
        <v>1.0365178290985436E-2</v>
      </c>
      <c r="K72" s="25"/>
      <c r="L72" s="25"/>
    </row>
    <row r="73" spans="2:15" ht="13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2:15" ht="13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</row>
    <row r="75" spans="2:15" ht="13.2">
      <c r="B75" s="11" t="s">
        <v>1</v>
      </c>
      <c r="C75" s="25"/>
      <c r="D75" s="25"/>
      <c r="E75" s="25"/>
      <c r="F75" s="25"/>
      <c r="G75" s="25"/>
      <c r="H75" s="11"/>
      <c r="I75" s="623" t="s">
        <v>438</v>
      </c>
      <c r="J75" s="623"/>
      <c r="K75" s="25"/>
      <c r="L75" s="25"/>
    </row>
    <row r="76" spans="2:15" ht="13.2">
      <c r="B76" s="25"/>
      <c r="C76" s="25"/>
      <c r="D76" s="25"/>
      <c r="E76" s="25"/>
      <c r="F76" s="356" t="s">
        <v>500</v>
      </c>
      <c r="G76" s="356" t="s">
        <v>571</v>
      </c>
      <c r="H76" s="104"/>
      <c r="I76" s="440" t="s">
        <v>461</v>
      </c>
      <c r="J76" s="356" t="s">
        <v>89</v>
      </c>
      <c r="K76" s="25"/>
      <c r="L76" s="25"/>
    </row>
    <row r="77" spans="2:15" ht="13.2">
      <c r="B77" s="654" t="s">
        <v>100</v>
      </c>
      <c r="C77" s="30" t="s">
        <v>3</v>
      </c>
      <c r="D77" s="657" t="s">
        <v>649</v>
      </c>
      <c r="E77" s="658"/>
      <c r="F77" s="254">
        <v>10043</v>
      </c>
      <c r="G77" s="254">
        <v>9802</v>
      </c>
      <c r="H77" s="11"/>
      <c r="I77" s="475">
        <f>G77-F77</f>
        <v>-241</v>
      </c>
      <c r="J77" s="476">
        <f>I77/F77</f>
        <v>-2.3996813701085334E-2</v>
      </c>
      <c r="K77" s="25"/>
      <c r="L77" s="25"/>
    </row>
    <row r="78" spans="2:15" ht="13.2">
      <c r="B78" s="656"/>
      <c r="C78" s="32"/>
      <c r="D78" s="659" t="s">
        <v>650</v>
      </c>
      <c r="E78" s="660"/>
      <c r="F78" s="254">
        <v>18973</v>
      </c>
      <c r="G78" s="254">
        <v>18889</v>
      </c>
      <c r="H78" s="11"/>
      <c r="I78" s="477">
        <f t="shared" ref="I78:I106" si="4">G78-F78</f>
        <v>-84</v>
      </c>
      <c r="J78" s="244">
        <f t="shared" ref="J78:J106" si="5">I78/F78</f>
        <v>-4.4273441205924212E-3</v>
      </c>
      <c r="K78" s="25"/>
      <c r="L78" s="25"/>
    </row>
    <row r="79" spans="2:15" ht="13.2">
      <c r="B79" s="478" t="s">
        <v>105</v>
      </c>
      <c r="C79" s="479"/>
      <c r="D79" s="480"/>
      <c r="E79" s="480"/>
      <c r="F79" s="499">
        <v>29016</v>
      </c>
      <c r="G79" s="499">
        <f>+G78+G77</f>
        <v>28691</v>
      </c>
      <c r="H79" s="11"/>
      <c r="I79" s="482">
        <f t="shared" si="4"/>
        <v>-325</v>
      </c>
      <c r="J79" s="483">
        <f t="shared" si="5"/>
        <v>-1.1200716845878136E-2</v>
      </c>
      <c r="K79" s="25"/>
      <c r="L79" s="25"/>
    </row>
    <row r="80" spans="2:15" ht="12.75" customHeight="1">
      <c r="B80" s="654" t="s">
        <v>498</v>
      </c>
      <c r="C80" s="30" t="s">
        <v>9</v>
      </c>
      <c r="D80" s="484"/>
      <c r="E80" s="484"/>
      <c r="F80" s="254">
        <v>2580</v>
      </c>
      <c r="G80" s="254">
        <v>2567</v>
      </c>
      <c r="H80" s="11"/>
      <c r="I80" s="477">
        <f t="shared" si="4"/>
        <v>-13</v>
      </c>
      <c r="J80" s="244">
        <f t="shared" si="5"/>
        <v>-5.0387596899224806E-3</v>
      </c>
      <c r="K80" s="25"/>
      <c r="L80" s="25"/>
    </row>
    <row r="81" spans="2:12" ht="13.2">
      <c r="B81" s="655"/>
      <c r="C81" s="30" t="s">
        <v>8</v>
      </c>
      <c r="D81" s="30">
        <v>1</v>
      </c>
      <c r="E81" s="30">
        <v>2</v>
      </c>
      <c r="F81" s="254">
        <v>1463</v>
      </c>
      <c r="G81" s="254">
        <v>1372</v>
      </c>
      <c r="H81" s="11"/>
      <c r="I81" s="477">
        <f t="shared" si="4"/>
        <v>-91</v>
      </c>
      <c r="J81" s="244">
        <f t="shared" si="5"/>
        <v>-6.2200956937799042E-2</v>
      </c>
      <c r="K81" s="25"/>
      <c r="L81" s="25"/>
    </row>
    <row r="82" spans="2:12" ht="13.2">
      <c r="B82" s="655"/>
      <c r="C82" s="32"/>
      <c r="D82" s="33">
        <v>2</v>
      </c>
      <c r="E82" s="33">
        <v>2</v>
      </c>
      <c r="F82" s="256">
        <v>1369</v>
      </c>
      <c r="G82" s="256">
        <v>1375</v>
      </c>
      <c r="H82" s="11"/>
      <c r="I82" s="485">
        <f t="shared" si="4"/>
        <v>6</v>
      </c>
      <c r="J82" s="247">
        <f t="shared" si="5"/>
        <v>4.3827611395178961E-3</v>
      </c>
      <c r="K82" s="25"/>
      <c r="L82" s="25"/>
    </row>
    <row r="83" spans="2:12" ht="13.2">
      <c r="B83" s="655"/>
      <c r="C83" s="26" t="s">
        <v>94</v>
      </c>
      <c r="D83" s="27"/>
      <c r="E83" s="27"/>
      <c r="F83" s="500">
        <v>2832</v>
      </c>
      <c r="G83" s="500">
        <f>+G82+G81</f>
        <v>2747</v>
      </c>
      <c r="H83" s="11"/>
      <c r="I83" s="486">
        <f t="shared" si="4"/>
        <v>-85</v>
      </c>
      <c r="J83" s="242">
        <f t="shared" si="5"/>
        <v>-3.0014124293785312E-2</v>
      </c>
      <c r="K83" s="25"/>
      <c r="L83" s="25"/>
    </row>
    <row r="84" spans="2:12" ht="13.2">
      <c r="B84" s="655"/>
      <c r="C84" s="30" t="s">
        <v>158</v>
      </c>
      <c r="D84" s="30">
        <v>1</v>
      </c>
      <c r="E84" s="30">
        <v>2</v>
      </c>
      <c r="F84" s="254">
        <v>716</v>
      </c>
      <c r="G84" s="254">
        <v>673</v>
      </c>
      <c r="H84" s="11"/>
      <c r="I84" s="477">
        <f t="shared" si="4"/>
        <v>-43</v>
      </c>
      <c r="J84" s="244">
        <f t="shared" si="5"/>
        <v>-6.0055865921787709E-2</v>
      </c>
      <c r="K84" s="25"/>
      <c r="L84" s="25"/>
    </row>
    <row r="85" spans="2:12" ht="13.2">
      <c r="B85" s="655"/>
      <c r="C85" s="32"/>
      <c r="D85" s="33">
        <v>2</v>
      </c>
      <c r="E85" s="33">
        <v>2</v>
      </c>
      <c r="F85" s="256">
        <v>550</v>
      </c>
      <c r="G85" s="256">
        <v>648</v>
      </c>
      <c r="H85" s="11"/>
      <c r="I85" s="485">
        <f t="shared" si="4"/>
        <v>98</v>
      </c>
      <c r="J85" s="247">
        <f t="shared" si="5"/>
        <v>0.17818181818181819</v>
      </c>
      <c r="K85" s="25"/>
      <c r="L85" s="25"/>
    </row>
    <row r="86" spans="2:12" ht="12.75" customHeight="1">
      <c r="B86" s="656"/>
      <c r="C86" s="26" t="s">
        <v>159</v>
      </c>
      <c r="D86" s="27"/>
      <c r="E86" s="27"/>
      <c r="F86" s="500">
        <v>1266</v>
      </c>
      <c r="G86" s="500">
        <f>+G84+G85</f>
        <v>1321</v>
      </c>
      <c r="H86" s="11"/>
      <c r="I86" s="486">
        <f t="shared" si="4"/>
        <v>55</v>
      </c>
      <c r="J86" s="242">
        <f t="shared" si="5"/>
        <v>4.3443917851500792E-2</v>
      </c>
      <c r="K86" s="25"/>
      <c r="L86" s="25"/>
    </row>
    <row r="87" spans="2:12" ht="13.2">
      <c r="B87" s="478" t="s">
        <v>497</v>
      </c>
      <c r="C87" s="479"/>
      <c r="D87" s="479"/>
      <c r="E87" s="479"/>
      <c r="F87" s="499">
        <v>6678</v>
      </c>
      <c r="G87" s="499">
        <f>+G86+G83+G80</f>
        <v>6635</v>
      </c>
      <c r="H87" s="11"/>
      <c r="I87" s="482">
        <f t="shared" si="4"/>
        <v>-43</v>
      </c>
      <c r="J87" s="483">
        <f t="shared" si="5"/>
        <v>-6.43905360886493E-3</v>
      </c>
      <c r="K87" s="25"/>
      <c r="L87" s="25"/>
    </row>
    <row r="88" spans="2:12" ht="11.25" customHeight="1">
      <c r="B88" s="654" t="s">
        <v>99</v>
      </c>
      <c r="C88" s="30" t="s">
        <v>12</v>
      </c>
      <c r="D88" s="30">
        <v>1</v>
      </c>
      <c r="E88" s="30">
        <v>1</v>
      </c>
      <c r="F88" s="254">
        <v>16320</v>
      </c>
      <c r="G88" s="254">
        <v>16582</v>
      </c>
      <c r="H88" s="11"/>
      <c r="I88" s="477">
        <f t="shared" si="4"/>
        <v>262</v>
      </c>
      <c r="J88" s="244">
        <f t="shared" si="5"/>
        <v>1.6053921568627449E-2</v>
      </c>
      <c r="K88" s="25"/>
      <c r="L88" s="25"/>
    </row>
    <row r="89" spans="2:12" ht="13.2">
      <c r="B89" s="655"/>
      <c r="C89" s="26" t="s">
        <v>95</v>
      </c>
      <c r="D89" s="27"/>
      <c r="E89" s="27"/>
      <c r="F89" s="500">
        <v>16320</v>
      </c>
      <c r="G89" s="500">
        <f>+G88</f>
        <v>16582</v>
      </c>
      <c r="H89" s="11"/>
      <c r="I89" s="486">
        <f t="shared" si="4"/>
        <v>262</v>
      </c>
      <c r="J89" s="242">
        <f t="shared" si="5"/>
        <v>1.6053921568627449E-2</v>
      </c>
      <c r="K89" s="25"/>
      <c r="L89" s="25"/>
    </row>
    <row r="90" spans="2:12" ht="13.2">
      <c r="B90" s="655"/>
      <c r="C90" s="30" t="s">
        <v>128</v>
      </c>
      <c r="D90" s="30">
        <v>1</v>
      </c>
      <c r="E90" s="30">
        <v>2</v>
      </c>
      <c r="F90" s="254">
        <v>6894</v>
      </c>
      <c r="G90" s="254">
        <v>7203</v>
      </c>
      <c r="H90" s="11"/>
      <c r="I90" s="477">
        <f t="shared" si="4"/>
        <v>309</v>
      </c>
      <c r="J90" s="244">
        <f t="shared" si="5"/>
        <v>4.4821583986074845E-2</v>
      </c>
      <c r="K90" s="25"/>
      <c r="L90" s="25"/>
    </row>
    <row r="91" spans="2:12" ht="13.2">
      <c r="B91" s="655"/>
      <c r="C91" s="32"/>
      <c r="D91" s="33">
        <v>2</v>
      </c>
      <c r="E91" s="33">
        <v>2</v>
      </c>
      <c r="F91" s="256">
        <v>4906</v>
      </c>
      <c r="G91" s="256">
        <v>5164</v>
      </c>
      <c r="H91" s="11"/>
      <c r="I91" s="485">
        <f t="shared" si="4"/>
        <v>258</v>
      </c>
      <c r="J91" s="247">
        <f t="shared" si="5"/>
        <v>5.2588666938442725E-2</v>
      </c>
      <c r="K91" s="25"/>
      <c r="L91" s="25"/>
    </row>
    <row r="92" spans="2:12" ht="13.2">
      <c r="B92" s="655"/>
      <c r="C92" s="26" t="s">
        <v>129</v>
      </c>
      <c r="D92" s="27"/>
      <c r="E92" s="27"/>
      <c r="F92" s="500">
        <v>11800</v>
      </c>
      <c r="G92" s="500">
        <f>+G91+G90</f>
        <v>12367</v>
      </c>
      <c r="H92" s="11"/>
      <c r="I92" s="486">
        <f t="shared" si="4"/>
        <v>567</v>
      </c>
      <c r="J92" s="242">
        <f t="shared" si="5"/>
        <v>4.8050847457627117E-2</v>
      </c>
      <c r="K92" s="25"/>
      <c r="L92" s="25"/>
    </row>
    <row r="93" spans="2:12" ht="13.2">
      <c r="B93" s="655"/>
      <c r="C93" s="30" t="s">
        <v>130</v>
      </c>
      <c r="D93" s="30">
        <v>1</v>
      </c>
      <c r="E93" s="30">
        <v>2</v>
      </c>
      <c r="F93" s="254">
        <v>14401</v>
      </c>
      <c r="G93" s="254">
        <v>14778</v>
      </c>
      <c r="H93" s="11"/>
      <c r="I93" s="477">
        <f t="shared" si="4"/>
        <v>377</v>
      </c>
      <c r="J93" s="244">
        <f t="shared" si="5"/>
        <v>2.6178737587667523E-2</v>
      </c>
      <c r="K93" s="25"/>
      <c r="L93" s="25"/>
    </row>
    <row r="94" spans="2:12" ht="13.2">
      <c r="B94" s="655"/>
      <c r="C94" s="32"/>
      <c r="D94" s="33">
        <v>2</v>
      </c>
      <c r="E94" s="33">
        <v>2</v>
      </c>
      <c r="F94" s="256">
        <v>11793</v>
      </c>
      <c r="G94" s="256">
        <v>12436</v>
      </c>
      <c r="H94" s="11"/>
      <c r="I94" s="485">
        <f t="shared" si="4"/>
        <v>643</v>
      </c>
      <c r="J94" s="247">
        <f t="shared" si="5"/>
        <v>5.4523870092427713E-2</v>
      </c>
      <c r="K94" s="25"/>
      <c r="L94" s="25"/>
    </row>
    <row r="95" spans="2:12" ht="13.2">
      <c r="B95" s="656"/>
      <c r="C95" s="26" t="s">
        <v>131</v>
      </c>
      <c r="D95" s="27"/>
      <c r="E95" s="27"/>
      <c r="F95" s="500">
        <v>26194</v>
      </c>
      <c r="G95" s="500">
        <f>+G94+G93</f>
        <v>27214</v>
      </c>
      <c r="H95" s="11"/>
      <c r="I95" s="486">
        <f t="shared" si="4"/>
        <v>1020</v>
      </c>
      <c r="J95" s="242">
        <f t="shared" si="5"/>
        <v>3.8940215316484693E-2</v>
      </c>
      <c r="K95" s="25"/>
      <c r="L95" s="25"/>
    </row>
    <row r="96" spans="2:12" ht="13.2">
      <c r="B96" s="487" t="s">
        <v>106</v>
      </c>
      <c r="C96" s="488"/>
      <c r="D96" s="488"/>
      <c r="E96" s="489"/>
      <c r="F96" s="501">
        <v>54314</v>
      </c>
      <c r="G96" s="501">
        <f>+G95+G92+G89</f>
        <v>56163</v>
      </c>
      <c r="H96" s="11"/>
      <c r="I96" s="490">
        <f t="shared" si="4"/>
        <v>1849</v>
      </c>
      <c r="J96" s="491">
        <f t="shared" si="5"/>
        <v>3.404278823139522E-2</v>
      </c>
      <c r="K96" s="25"/>
      <c r="L96" s="25"/>
    </row>
    <row r="97" spans="2:16" ht="11.25" customHeight="1">
      <c r="B97" s="654" t="s">
        <v>36</v>
      </c>
      <c r="C97" s="33" t="s">
        <v>132</v>
      </c>
      <c r="D97" s="33">
        <v>1</v>
      </c>
      <c r="E97" s="33">
        <v>2</v>
      </c>
      <c r="F97" s="256">
        <v>2710</v>
      </c>
      <c r="G97" s="256">
        <v>2602</v>
      </c>
      <c r="H97" s="11"/>
      <c r="I97" s="485">
        <f t="shared" si="4"/>
        <v>-108</v>
      </c>
      <c r="J97" s="247">
        <f t="shared" si="5"/>
        <v>-3.9852398523985241E-2</v>
      </c>
      <c r="K97" s="25"/>
      <c r="L97" s="25"/>
    </row>
    <row r="98" spans="2:16" ht="13.2">
      <c r="B98" s="655"/>
      <c r="C98" s="32"/>
      <c r="D98" s="33">
        <v>2</v>
      </c>
      <c r="E98" s="33">
        <v>2</v>
      </c>
      <c r="F98" s="256">
        <v>2125</v>
      </c>
      <c r="G98" s="256">
        <v>2128</v>
      </c>
      <c r="H98" s="11"/>
      <c r="I98" s="485">
        <f t="shared" si="4"/>
        <v>3</v>
      </c>
      <c r="J98" s="247">
        <f t="shared" si="5"/>
        <v>1.411764705882353E-3</v>
      </c>
      <c r="K98" s="25"/>
      <c r="L98" s="25"/>
    </row>
    <row r="99" spans="2:16" ht="13.2">
      <c r="B99" s="655"/>
      <c r="C99" s="33"/>
      <c r="D99" s="30">
        <v>1</v>
      </c>
      <c r="E99" s="30">
        <v>1</v>
      </c>
      <c r="F99" s="254">
        <v>29</v>
      </c>
      <c r="G99" s="254">
        <v>49</v>
      </c>
      <c r="H99" s="11"/>
      <c r="I99" s="477">
        <f t="shared" si="4"/>
        <v>20</v>
      </c>
      <c r="J99" s="244">
        <f t="shared" si="5"/>
        <v>0.68965517241379315</v>
      </c>
      <c r="K99" s="25"/>
      <c r="L99" s="25"/>
    </row>
    <row r="100" spans="2:16" ht="13.2">
      <c r="B100" s="655"/>
      <c r="C100" s="492" t="s">
        <v>133</v>
      </c>
      <c r="D100" s="493"/>
      <c r="E100" s="493"/>
      <c r="F100" s="502">
        <v>4864</v>
      </c>
      <c r="G100" s="502">
        <f>+G99+G98+G97</f>
        <v>4779</v>
      </c>
      <c r="H100" s="11"/>
      <c r="I100" s="494">
        <f t="shared" si="4"/>
        <v>-85</v>
      </c>
      <c r="J100" s="495">
        <f t="shared" si="5"/>
        <v>-1.7475328947368422E-2</v>
      </c>
      <c r="K100" s="25"/>
      <c r="L100" s="25"/>
    </row>
    <row r="101" spans="2:16" ht="13.2">
      <c r="B101" s="655"/>
      <c r="C101" s="496" t="s">
        <v>134</v>
      </c>
      <c r="D101" s="33">
        <v>1</v>
      </c>
      <c r="E101" s="33">
        <v>2</v>
      </c>
      <c r="F101" s="256"/>
      <c r="G101" s="256"/>
      <c r="H101" s="11"/>
      <c r="I101" s="485">
        <f t="shared" si="4"/>
        <v>0</v>
      </c>
      <c r="J101" s="247" t="e">
        <f t="shared" si="5"/>
        <v>#DIV/0!</v>
      </c>
      <c r="K101" s="25"/>
      <c r="L101" s="25"/>
    </row>
    <row r="102" spans="2:16" ht="13.2">
      <c r="B102" s="655"/>
      <c r="C102" s="497"/>
      <c r="D102" s="33">
        <v>2</v>
      </c>
      <c r="E102" s="33">
        <v>2</v>
      </c>
      <c r="F102" s="256"/>
      <c r="G102" s="256"/>
      <c r="H102" s="11"/>
      <c r="I102" s="485">
        <f t="shared" si="4"/>
        <v>0</v>
      </c>
      <c r="J102" s="247" t="e">
        <f t="shared" si="5"/>
        <v>#DIV/0!</v>
      </c>
      <c r="K102" s="25"/>
      <c r="L102" s="25"/>
    </row>
    <row r="103" spans="2:16" ht="13.2">
      <c r="B103" s="655"/>
      <c r="C103" s="498"/>
      <c r="D103" s="30">
        <v>1</v>
      </c>
      <c r="E103" s="30">
        <v>1</v>
      </c>
      <c r="F103" s="254"/>
      <c r="G103" s="254"/>
      <c r="H103" s="11"/>
      <c r="I103" s="477">
        <f t="shared" si="4"/>
        <v>0</v>
      </c>
      <c r="J103" s="244" t="e">
        <f t="shared" si="5"/>
        <v>#DIV/0!</v>
      </c>
      <c r="K103" s="25"/>
      <c r="L103" s="25"/>
    </row>
    <row r="104" spans="2:16" ht="13.2">
      <c r="B104" s="656"/>
      <c r="C104" s="373" t="s">
        <v>135</v>
      </c>
      <c r="D104" s="27"/>
      <c r="E104" s="27"/>
      <c r="F104" s="502">
        <v>0</v>
      </c>
      <c r="G104" s="502">
        <f>G101+G102+G103</f>
        <v>0</v>
      </c>
      <c r="H104" s="11"/>
      <c r="I104" s="486">
        <f t="shared" si="4"/>
        <v>0</v>
      </c>
      <c r="J104" s="242" t="e">
        <f t="shared" si="5"/>
        <v>#DIV/0!</v>
      </c>
      <c r="K104" s="25"/>
      <c r="L104" s="25"/>
    </row>
    <row r="105" spans="2:16" ht="13.2">
      <c r="B105" s="478" t="s">
        <v>93</v>
      </c>
      <c r="C105" s="479"/>
      <c r="D105" s="479"/>
      <c r="E105" s="479"/>
      <c r="F105" s="499">
        <v>4864</v>
      </c>
      <c r="G105" s="499">
        <f>G104+G100</f>
        <v>4779</v>
      </c>
      <c r="H105" s="11"/>
      <c r="I105" s="482">
        <f t="shared" si="4"/>
        <v>-85</v>
      </c>
      <c r="J105" s="483">
        <f t="shared" si="5"/>
        <v>-1.7475328947368422E-2</v>
      </c>
      <c r="K105" s="25"/>
      <c r="L105" s="25"/>
      <c r="M105" s="60"/>
      <c r="N105" s="60"/>
      <c r="O105" s="60"/>
    </row>
    <row r="106" spans="2:16" ht="13.2">
      <c r="B106" s="106" t="s">
        <v>87</v>
      </c>
      <c r="C106" s="107"/>
      <c r="D106" s="107"/>
      <c r="E106" s="110"/>
      <c r="F106" s="111">
        <v>94872</v>
      </c>
      <c r="G106" s="111">
        <f>+G105+G96+G87+G79</f>
        <v>96268</v>
      </c>
      <c r="H106" s="11"/>
      <c r="I106" s="109">
        <f t="shared" si="4"/>
        <v>1396</v>
      </c>
      <c r="J106" s="252">
        <f t="shared" si="5"/>
        <v>1.4714562779323721E-2</v>
      </c>
      <c r="K106" s="25"/>
      <c r="L106" s="25"/>
      <c r="M106" s="60"/>
      <c r="N106" s="60"/>
      <c r="O106" s="60"/>
    </row>
    <row r="107" spans="2:16" ht="13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60"/>
      <c r="N107" s="60"/>
      <c r="O107" s="60"/>
      <c r="P107" s="60"/>
    </row>
    <row r="108" spans="2:16" ht="13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60"/>
      <c r="N108" s="60"/>
      <c r="O108" s="60"/>
      <c r="P108" s="60"/>
    </row>
    <row r="109" spans="2:16" ht="13.2">
      <c r="B109" s="11" t="s">
        <v>175</v>
      </c>
      <c r="C109" s="25"/>
      <c r="D109" s="25"/>
      <c r="E109" s="25"/>
      <c r="F109" s="25"/>
      <c r="G109" s="25"/>
      <c r="H109" s="25"/>
      <c r="I109" s="623" t="s">
        <v>438</v>
      </c>
      <c r="J109" s="623"/>
      <c r="K109" s="25"/>
      <c r="L109" s="25"/>
      <c r="M109" s="60"/>
      <c r="N109" s="60"/>
      <c r="O109" s="60"/>
      <c r="P109" s="60"/>
    </row>
    <row r="110" spans="2:16" ht="13.2">
      <c r="B110" s="25"/>
      <c r="C110" s="25"/>
      <c r="D110" s="25"/>
      <c r="E110" s="25"/>
      <c r="F110" s="356" t="s">
        <v>500</v>
      </c>
      <c r="G110" s="356" t="s">
        <v>571</v>
      </c>
      <c r="H110" s="104"/>
      <c r="I110" s="440" t="s">
        <v>461</v>
      </c>
      <c r="J110" s="356" t="s">
        <v>89</v>
      </c>
      <c r="K110" s="25"/>
      <c r="L110" s="25"/>
      <c r="P110" s="60"/>
    </row>
    <row r="111" spans="2:16" ht="13.2">
      <c r="B111" s="654" t="s">
        <v>100</v>
      </c>
      <c r="C111" s="30" t="s">
        <v>3</v>
      </c>
      <c r="D111" s="657" t="s">
        <v>649</v>
      </c>
      <c r="E111" s="658"/>
      <c r="F111" s="254">
        <v>4596</v>
      </c>
      <c r="G111" s="254">
        <v>4413</v>
      </c>
      <c r="H111" s="11"/>
      <c r="I111" s="475">
        <f>G111-F111</f>
        <v>-183</v>
      </c>
      <c r="J111" s="476">
        <f>I111/F111</f>
        <v>-3.981723237597911E-2</v>
      </c>
      <c r="K111" s="25"/>
      <c r="L111" s="25"/>
      <c r="P111" s="60"/>
    </row>
    <row r="112" spans="2:16" ht="13.2">
      <c r="B112" s="656"/>
      <c r="C112" s="32"/>
      <c r="D112" s="659" t="s">
        <v>650</v>
      </c>
      <c r="E112" s="660"/>
      <c r="F112" s="254">
        <v>6279</v>
      </c>
      <c r="G112" s="254">
        <v>6328</v>
      </c>
      <c r="H112" s="11"/>
      <c r="I112" s="477">
        <f t="shared" ref="I112:I140" si="6">G112-F112</f>
        <v>49</v>
      </c>
      <c r="J112" s="244">
        <f t="shared" ref="J112:J140" si="7">I112/F112</f>
        <v>7.803790412486065E-3</v>
      </c>
      <c r="K112" s="25"/>
      <c r="L112" s="25"/>
      <c r="P112" s="60"/>
    </row>
    <row r="113" spans="2:12" ht="13.2">
      <c r="B113" s="478" t="s">
        <v>105</v>
      </c>
      <c r="C113" s="479"/>
      <c r="D113" s="480"/>
      <c r="E113" s="480"/>
      <c r="F113" s="499">
        <v>10875</v>
      </c>
      <c r="G113" s="499">
        <f>+G112+G111</f>
        <v>10741</v>
      </c>
      <c r="H113" s="11"/>
      <c r="I113" s="482">
        <f t="shared" si="6"/>
        <v>-134</v>
      </c>
      <c r="J113" s="483">
        <f t="shared" si="7"/>
        <v>-1.232183908045977E-2</v>
      </c>
      <c r="K113" s="25"/>
      <c r="L113" s="25"/>
    </row>
    <row r="114" spans="2:12" ht="11.25" customHeight="1">
      <c r="B114" s="654" t="s">
        <v>498</v>
      </c>
      <c r="C114" s="30" t="s">
        <v>9</v>
      </c>
      <c r="D114" s="484"/>
      <c r="E114" s="484"/>
      <c r="F114" s="254">
        <v>2340</v>
      </c>
      <c r="G114" s="254">
        <v>2294</v>
      </c>
      <c r="H114" s="11"/>
      <c r="I114" s="477">
        <f t="shared" si="6"/>
        <v>-46</v>
      </c>
      <c r="J114" s="244">
        <f t="shared" si="7"/>
        <v>-1.9658119658119658E-2</v>
      </c>
      <c r="K114" s="25"/>
      <c r="L114" s="25"/>
    </row>
    <row r="115" spans="2:12" ht="13.2">
      <c r="B115" s="655"/>
      <c r="C115" s="30" t="s">
        <v>8</v>
      </c>
      <c r="D115" s="30">
        <v>1</v>
      </c>
      <c r="E115" s="30">
        <v>2</v>
      </c>
      <c r="F115" s="254">
        <v>1297</v>
      </c>
      <c r="G115" s="254">
        <v>1224</v>
      </c>
      <c r="H115" s="11"/>
      <c r="I115" s="477">
        <f t="shared" si="6"/>
        <v>-73</v>
      </c>
      <c r="J115" s="244">
        <f t="shared" si="7"/>
        <v>-5.6283731688511952E-2</v>
      </c>
      <c r="K115" s="25"/>
      <c r="L115" s="25"/>
    </row>
    <row r="116" spans="2:12" ht="13.2">
      <c r="B116" s="655"/>
      <c r="C116" s="32"/>
      <c r="D116" s="33">
        <v>2</v>
      </c>
      <c r="E116" s="33">
        <v>2</v>
      </c>
      <c r="F116" s="256">
        <v>1241</v>
      </c>
      <c r="G116" s="256">
        <v>1244</v>
      </c>
      <c r="H116" s="11"/>
      <c r="I116" s="485">
        <f t="shared" si="6"/>
        <v>3</v>
      </c>
      <c r="J116" s="247">
        <f t="shared" si="7"/>
        <v>2.4174053182917004E-3</v>
      </c>
      <c r="K116" s="25"/>
      <c r="L116" s="25"/>
    </row>
    <row r="117" spans="2:12" ht="13.2">
      <c r="B117" s="655"/>
      <c r="C117" s="26" t="s">
        <v>94</v>
      </c>
      <c r="D117" s="27"/>
      <c r="E117" s="27"/>
      <c r="F117" s="500">
        <v>2538</v>
      </c>
      <c r="G117" s="500">
        <f>+G116+G115</f>
        <v>2468</v>
      </c>
      <c r="H117" s="11"/>
      <c r="I117" s="486">
        <f t="shared" si="6"/>
        <v>-70</v>
      </c>
      <c r="J117" s="242">
        <f t="shared" si="7"/>
        <v>-2.7580772261623327E-2</v>
      </c>
      <c r="K117" s="25"/>
      <c r="L117" s="25"/>
    </row>
    <row r="118" spans="2:12" ht="13.2">
      <c r="B118" s="655"/>
      <c r="C118" s="30" t="s">
        <v>158</v>
      </c>
      <c r="D118" s="30">
        <v>1</v>
      </c>
      <c r="E118" s="30">
        <v>2</v>
      </c>
      <c r="F118" s="254">
        <v>716</v>
      </c>
      <c r="G118" s="254">
        <v>673</v>
      </c>
      <c r="H118" s="11"/>
      <c r="I118" s="477">
        <f t="shared" si="6"/>
        <v>-43</v>
      </c>
      <c r="J118" s="244">
        <f t="shared" si="7"/>
        <v>-6.0055865921787709E-2</v>
      </c>
      <c r="K118" s="25"/>
      <c r="L118" s="25"/>
    </row>
    <row r="119" spans="2:12" ht="13.2">
      <c r="B119" s="655"/>
      <c r="C119" s="32"/>
      <c r="D119" s="33">
        <v>2</v>
      </c>
      <c r="E119" s="33">
        <v>2</v>
      </c>
      <c r="F119" s="256">
        <v>550</v>
      </c>
      <c r="G119" s="256">
        <v>648</v>
      </c>
      <c r="H119" s="11"/>
      <c r="I119" s="485">
        <f t="shared" si="6"/>
        <v>98</v>
      </c>
      <c r="J119" s="247">
        <f t="shared" si="7"/>
        <v>0.17818181818181819</v>
      </c>
      <c r="K119" s="25"/>
      <c r="L119" s="25"/>
    </row>
    <row r="120" spans="2:12" ht="13.2">
      <c r="B120" s="656"/>
      <c r="C120" s="26" t="s">
        <v>159</v>
      </c>
      <c r="D120" s="27"/>
      <c r="E120" s="27"/>
      <c r="F120" s="500">
        <v>1266</v>
      </c>
      <c r="G120" s="500">
        <f>+G119+G118</f>
        <v>1321</v>
      </c>
      <c r="H120" s="11"/>
      <c r="I120" s="486">
        <f t="shared" si="6"/>
        <v>55</v>
      </c>
      <c r="J120" s="242">
        <f t="shared" si="7"/>
        <v>4.3443917851500792E-2</v>
      </c>
      <c r="K120" s="25"/>
      <c r="L120" s="25"/>
    </row>
    <row r="121" spans="2:12" ht="13.2">
      <c r="B121" s="478" t="s">
        <v>497</v>
      </c>
      <c r="C121" s="479"/>
      <c r="D121" s="479"/>
      <c r="E121" s="479"/>
      <c r="F121" s="499">
        <v>6144</v>
      </c>
      <c r="G121" s="499">
        <f>+G120+G117+G114</f>
        <v>6083</v>
      </c>
      <c r="H121" s="11"/>
      <c r="I121" s="482">
        <f t="shared" si="6"/>
        <v>-61</v>
      </c>
      <c r="J121" s="483">
        <f t="shared" si="7"/>
        <v>-9.9283854166666661E-3</v>
      </c>
      <c r="K121" s="25"/>
      <c r="L121" s="25"/>
    </row>
    <row r="122" spans="2:12" ht="11.25" customHeight="1">
      <c r="B122" s="654" t="s">
        <v>99</v>
      </c>
      <c r="C122" s="30" t="s">
        <v>12</v>
      </c>
      <c r="D122" s="30">
        <v>1</v>
      </c>
      <c r="E122" s="30">
        <v>1</v>
      </c>
      <c r="F122" s="254">
        <v>7266</v>
      </c>
      <c r="G122" s="254">
        <v>7334</v>
      </c>
      <c r="H122" s="11"/>
      <c r="I122" s="477">
        <f t="shared" si="6"/>
        <v>68</v>
      </c>
      <c r="J122" s="244">
        <f t="shared" si="7"/>
        <v>9.3586567575006888E-3</v>
      </c>
      <c r="K122" s="25"/>
      <c r="L122" s="25"/>
    </row>
    <row r="123" spans="2:12" ht="13.2">
      <c r="B123" s="655"/>
      <c r="C123" s="26" t="s">
        <v>95</v>
      </c>
      <c r="D123" s="27"/>
      <c r="E123" s="27"/>
      <c r="F123" s="500">
        <v>7266</v>
      </c>
      <c r="G123" s="500">
        <f>+G122</f>
        <v>7334</v>
      </c>
      <c r="H123" s="11"/>
      <c r="I123" s="486">
        <f t="shared" si="6"/>
        <v>68</v>
      </c>
      <c r="J123" s="242">
        <f t="shared" si="7"/>
        <v>9.3586567575006888E-3</v>
      </c>
      <c r="K123" s="25"/>
      <c r="L123" s="25"/>
    </row>
    <row r="124" spans="2:12" ht="13.2">
      <c r="B124" s="655"/>
      <c r="C124" s="30" t="s">
        <v>128</v>
      </c>
      <c r="D124" s="30">
        <v>1</v>
      </c>
      <c r="E124" s="30">
        <v>2</v>
      </c>
      <c r="F124" s="254">
        <v>2541</v>
      </c>
      <c r="G124" s="254">
        <v>2659</v>
      </c>
      <c r="H124" s="11"/>
      <c r="I124" s="477">
        <f t="shared" si="6"/>
        <v>118</v>
      </c>
      <c r="J124" s="244">
        <f t="shared" si="7"/>
        <v>4.6438410074773714E-2</v>
      </c>
      <c r="K124" s="25"/>
      <c r="L124" s="25"/>
    </row>
    <row r="125" spans="2:12" ht="13.2">
      <c r="B125" s="655"/>
      <c r="C125" s="32"/>
      <c r="D125" s="33">
        <v>2</v>
      </c>
      <c r="E125" s="33">
        <v>2</v>
      </c>
      <c r="F125" s="256">
        <v>1987</v>
      </c>
      <c r="G125" s="256">
        <v>2065</v>
      </c>
      <c r="H125" s="11"/>
      <c r="I125" s="485">
        <f t="shared" si="6"/>
        <v>78</v>
      </c>
      <c r="J125" s="247">
        <f t="shared" si="7"/>
        <v>3.9255158530447913E-2</v>
      </c>
      <c r="K125" s="25"/>
      <c r="L125" s="25"/>
    </row>
    <row r="126" spans="2:12" ht="13.2">
      <c r="B126" s="655"/>
      <c r="C126" s="26" t="s">
        <v>129</v>
      </c>
      <c r="D126" s="27"/>
      <c r="E126" s="27"/>
      <c r="F126" s="500">
        <v>4528</v>
      </c>
      <c r="G126" s="500">
        <f>+G125+G124</f>
        <v>4724</v>
      </c>
      <c r="H126" s="11"/>
      <c r="I126" s="486">
        <f t="shared" si="6"/>
        <v>196</v>
      </c>
      <c r="J126" s="242">
        <f t="shared" si="7"/>
        <v>4.3286219081272087E-2</v>
      </c>
      <c r="K126" s="25"/>
      <c r="L126" s="25"/>
    </row>
    <row r="127" spans="2:12" ht="13.2">
      <c r="B127" s="655"/>
      <c r="C127" s="30" t="s">
        <v>130</v>
      </c>
      <c r="D127" s="30">
        <v>1</v>
      </c>
      <c r="E127" s="30">
        <v>2</v>
      </c>
      <c r="F127" s="254">
        <v>6834</v>
      </c>
      <c r="G127" s="254">
        <v>6873</v>
      </c>
      <c r="H127" s="11"/>
      <c r="I127" s="477">
        <f t="shared" si="6"/>
        <v>39</v>
      </c>
      <c r="J127" s="244">
        <f t="shared" si="7"/>
        <v>5.7067603160667248E-3</v>
      </c>
      <c r="K127" s="25"/>
      <c r="L127" s="25"/>
    </row>
    <row r="128" spans="2:12" ht="13.2">
      <c r="B128" s="655"/>
      <c r="C128" s="32"/>
      <c r="D128" s="33">
        <v>2</v>
      </c>
      <c r="E128" s="33">
        <v>2</v>
      </c>
      <c r="F128" s="256">
        <v>5950</v>
      </c>
      <c r="G128" s="256">
        <v>6212</v>
      </c>
      <c r="H128" s="11"/>
      <c r="I128" s="485">
        <f t="shared" si="6"/>
        <v>262</v>
      </c>
      <c r="J128" s="247">
        <f t="shared" si="7"/>
        <v>4.403361344537815E-2</v>
      </c>
      <c r="K128" s="25"/>
      <c r="L128" s="25"/>
    </row>
    <row r="129" spans="2:16" ht="13.2">
      <c r="B129" s="656"/>
      <c r="C129" s="26" t="s">
        <v>131</v>
      </c>
      <c r="D129" s="27"/>
      <c r="E129" s="27"/>
      <c r="F129" s="500">
        <v>12784</v>
      </c>
      <c r="G129" s="500">
        <f>+G128+G127</f>
        <v>13085</v>
      </c>
      <c r="H129" s="11"/>
      <c r="I129" s="486">
        <f t="shared" si="6"/>
        <v>301</v>
      </c>
      <c r="J129" s="242">
        <f t="shared" si="7"/>
        <v>2.35450563204005E-2</v>
      </c>
      <c r="K129" s="25"/>
      <c r="L129" s="25"/>
    </row>
    <row r="130" spans="2:16" ht="13.2">
      <c r="B130" s="487" t="s">
        <v>106</v>
      </c>
      <c r="C130" s="488"/>
      <c r="D130" s="488"/>
      <c r="E130" s="489"/>
      <c r="F130" s="501">
        <v>24578</v>
      </c>
      <c r="G130" s="501">
        <f>+G129+G126+G123</f>
        <v>25143</v>
      </c>
      <c r="H130" s="11"/>
      <c r="I130" s="490">
        <f t="shared" si="6"/>
        <v>565</v>
      </c>
      <c r="J130" s="491">
        <f t="shared" si="7"/>
        <v>2.2988038082838311E-2</v>
      </c>
      <c r="K130" s="25"/>
      <c r="L130" s="25"/>
    </row>
    <row r="131" spans="2:16" ht="11.25" customHeight="1">
      <c r="B131" s="654" t="s">
        <v>36</v>
      </c>
      <c r="C131" s="33" t="s">
        <v>132</v>
      </c>
      <c r="D131" s="33">
        <v>1</v>
      </c>
      <c r="E131" s="33">
        <v>2</v>
      </c>
      <c r="F131" s="256">
        <v>1890</v>
      </c>
      <c r="G131" s="256">
        <v>1788</v>
      </c>
      <c r="H131" s="11"/>
      <c r="I131" s="485">
        <f t="shared" si="6"/>
        <v>-102</v>
      </c>
      <c r="J131" s="247">
        <f t="shared" si="7"/>
        <v>-5.3968253968253971E-2</v>
      </c>
      <c r="K131" s="25"/>
      <c r="L131" s="25"/>
    </row>
    <row r="132" spans="2:16" ht="13.2">
      <c r="B132" s="655"/>
      <c r="C132" s="32"/>
      <c r="D132" s="33">
        <v>2</v>
      </c>
      <c r="E132" s="33">
        <v>2</v>
      </c>
      <c r="F132" s="256">
        <v>1517</v>
      </c>
      <c r="G132" s="256">
        <v>1569</v>
      </c>
      <c r="H132" s="11"/>
      <c r="I132" s="485">
        <f t="shared" si="6"/>
        <v>52</v>
      </c>
      <c r="J132" s="247">
        <f t="shared" si="7"/>
        <v>3.4278180619644036E-2</v>
      </c>
      <c r="K132" s="25"/>
      <c r="L132" s="25"/>
    </row>
    <row r="133" spans="2:16" ht="13.2">
      <c r="B133" s="655"/>
      <c r="C133" s="33"/>
      <c r="D133" s="30">
        <v>1</v>
      </c>
      <c r="E133" s="30">
        <v>1</v>
      </c>
      <c r="F133" s="254">
        <v>29</v>
      </c>
      <c r="G133" s="254">
        <v>49</v>
      </c>
      <c r="H133" s="11"/>
      <c r="I133" s="477">
        <f t="shared" si="6"/>
        <v>20</v>
      </c>
      <c r="J133" s="244">
        <f t="shared" si="7"/>
        <v>0.68965517241379315</v>
      </c>
      <c r="K133" s="25"/>
      <c r="L133" s="25"/>
    </row>
    <row r="134" spans="2:16" ht="13.2">
      <c r="B134" s="655"/>
      <c r="C134" s="492" t="s">
        <v>133</v>
      </c>
      <c r="D134" s="493"/>
      <c r="E134" s="493"/>
      <c r="F134" s="502">
        <v>3436</v>
      </c>
      <c r="G134" s="502">
        <f>+G133+G132+G131</f>
        <v>3406</v>
      </c>
      <c r="H134" s="11"/>
      <c r="I134" s="494">
        <f t="shared" si="6"/>
        <v>-30</v>
      </c>
      <c r="J134" s="495">
        <f t="shared" si="7"/>
        <v>-8.7310826542491265E-3</v>
      </c>
      <c r="K134" s="25"/>
      <c r="L134" s="25"/>
    </row>
    <row r="135" spans="2:16" ht="13.2">
      <c r="B135" s="655"/>
      <c r="C135" s="496" t="s">
        <v>134</v>
      </c>
      <c r="D135" s="33">
        <v>1</v>
      </c>
      <c r="E135" s="33">
        <v>2</v>
      </c>
      <c r="F135" s="256"/>
      <c r="G135" s="256"/>
      <c r="H135" s="11"/>
      <c r="I135" s="485">
        <f t="shared" si="6"/>
        <v>0</v>
      </c>
      <c r="J135" s="247" t="e">
        <f t="shared" si="7"/>
        <v>#DIV/0!</v>
      </c>
      <c r="K135" s="25"/>
      <c r="L135" s="25"/>
    </row>
    <row r="136" spans="2:16" ht="13.2">
      <c r="B136" s="655"/>
      <c r="C136" s="497"/>
      <c r="D136" s="33">
        <v>2</v>
      </c>
      <c r="E136" s="33">
        <v>2</v>
      </c>
      <c r="F136" s="256"/>
      <c r="G136" s="256"/>
      <c r="H136" s="11"/>
      <c r="I136" s="485">
        <f t="shared" si="6"/>
        <v>0</v>
      </c>
      <c r="J136" s="247" t="e">
        <f t="shared" si="7"/>
        <v>#DIV/0!</v>
      </c>
      <c r="K136" s="25"/>
      <c r="L136" s="25"/>
    </row>
    <row r="137" spans="2:16" ht="13.2">
      <c r="B137" s="655"/>
      <c r="C137" s="498"/>
      <c r="D137" s="30">
        <v>1</v>
      </c>
      <c r="E137" s="30">
        <v>1</v>
      </c>
      <c r="F137" s="254"/>
      <c r="G137" s="254"/>
      <c r="H137" s="11"/>
      <c r="I137" s="477">
        <f t="shared" si="6"/>
        <v>0</v>
      </c>
      <c r="J137" s="244" t="e">
        <f t="shared" si="7"/>
        <v>#DIV/0!</v>
      </c>
      <c r="K137" s="25"/>
      <c r="L137" s="25"/>
    </row>
    <row r="138" spans="2:16" ht="13.2">
      <c r="B138" s="656"/>
      <c r="C138" s="373" t="s">
        <v>135</v>
      </c>
      <c r="D138" s="27"/>
      <c r="E138" s="27"/>
      <c r="F138" s="502">
        <v>0</v>
      </c>
      <c r="G138" s="502">
        <f>G135+G136+G137</f>
        <v>0</v>
      </c>
      <c r="H138" s="11"/>
      <c r="I138" s="486">
        <f t="shared" si="6"/>
        <v>0</v>
      </c>
      <c r="J138" s="242" t="e">
        <f t="shared" si="7"/>
        <v>#DIV/0!</v>
      </c>
      <c r="K138" s="25"/>
      <c r="L138" s="25"/>
    </row>
    <row r="139" spans="2:16" ht="13.2">
      <c r="B139" s="478" t="s">
        <v>93</v>
      </c>
      <c r="C139" s="479"/>
      <c r="D139" s="479"/>
      <c r="E139" s="479"/>
      <c r="F139" s="499">
        <v>3436</v>
      </c>
      <c r="G139" s="499">
        <f>G138+G134</f>
        <v>3406</v>
      </c>
      <c r="H139" s="11"/>
      <c r="I139" s="482">
        <f t="shared" si="6"/>
        <v>-30</v>
      </c>
      <c r="J139" s="483">
        <f t="shared" si="7"/>
        <v>-8.7310826542491265E-3</v>
      </c>
      <c r="K139" s="25"/>
      <c r="L139" s="25"/>
      <c r="P139" s="60"/>
    </row>
    <row r="140" spans="2:16" ht="13.2">
      <c r="B140" s="106" t="s">
        <v>87</v>
      </c>
      <c r="C140" s="107"/>
      <c r="D140" s="107"/>
      <c r="E140" s="110"/>
      <c r="F140" s="111">
        <v>45033</v>
      </c>
      <c r="G140" s="111">
        <f>+G139+G130+G121+G113</f>
        <v>45373</v>
      </c>
      <c r="H140" s="11"/>
      <c r="I140" s="109">
        <f t="shared" si="6"/>
        <v>340</v>
      </c>
      <c r="J140" s="252">
        <f t="shared" si="7"/>
        <v>7.5500188750471878E-3</v>
      </c>
      <c r="K140" s="25"/>
      <c r="L140" s="25"/>
    </row>
    <row r="141" spans="2:16" ht="13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2:16" ht="13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</row>
    <row r="143" spans="2:16" ht="13.2">
      <c r="B143" s="11" t="s">
        <v>174</v>
      </c>
      <c r="C143" s="25"/>
      <c r="D143" s="25"/>
      <c r="E143" s="25"/>
      <c r="F143" s="25"/>
      <c r="G143" s="25"/>
      <c r="H143" s="25"/>
      <c r="I143" s="623" t="s">
        <v>438</v>
      </c>
      <c r="J143" s="623"/>
      <c r="K143" s="25"/>
      <c r="L143" s="25"/>
    </row>
    <row r="144" spans="2:16" ht="13.2">
      <c r="B144" s="25"/>
      <c r="C144" s="25"/>
      <c r="D144" s="25"/>
      <c r="E144" s="25"/>
      <c r="F144" s="356" t="s">
        <v>500</v>
      </c>
      <c r="G144" s="356" t="s">
        <v>571</v>
      </c>
      <c r="H144" s="104"/>
      <c r="I144" s="440" t="s">
        <v>461</v>
      </c>
      <c r="J144" s="356" t="s">
        <v>89</v>
      </c>
      <c r="K144" s="25"/>
      <c r="L144" s="25"/>
    </row>
    <row r="145" spans="2:12" ht="13.2">
      <c r="B145" s="654" t="s">
        <v>100</v>
      </c>
      <c r="C145" s="30" t="s">
        <v>3</v>
      </c>
      <c r="D145" s="657" t="s">
        <v>649</v>
      </c>
      <c r="E145" s="658"/>
      <c r="F145" s="254">
        <v>4887</v>
      </c>
      <c r="G145" s="254">
        <v>4785</v>
      </c>
      <c r="H145" s="11"/>
      <c r="I145" s="475">
        <f>G145-F145</f>
        <v>-102</v>
      </c>
      <c r="J145" s="476">
        <f>I145/F145</f>
        <v>-2.0871700429711478E-2</v>
      </c>
      <c r="K145" s="25"/>
      <c r="L145" s="25"/>
    </row>
    <row r="146" spans="2:12" ht="13.2">
      <c r="B146" s="656"/>
      <c r="C146" s="32"/>
      <c r="D146" s="659" t="s">
        <v>650</v>
      </c>
      <c r="E146" s="660"/>
      <c r="F146" s="254">
        <v>11679</v>
      </c>
      <c r="G146" s="254">
        <v>11622</v>
      </c>
      <c r="H146" s="11"/>
      <c r="I146" s="477">
        <f t="shared" ref="I146:I174" si="8">G146-F146</f>
        <v>-57</v>
      </c>
      <c r="J146" s="244">
        <f t="shared" ref="J146:J174" si="9">I146/F146</f>
        <v>-4.8805548420241462E-3</v>
      </c>
      <c r="K146" s="25"/>
      <c r="L146" s="25"/>
    </row>
    <row r="147" spans="2:12" ht="13.2">
      <c r="B147" s="478" t="s">
        <v>105</v>
      </c>
      <c r="C147" s="479"/>
      <c r="D147" s="480"/>
      <c r="E147" s="480"/>
      <c r="F147" s="499">
        <v>16566</v>
      </c>
      <c r="G147" s="499">
        <f>+G146+G145</f>
        <v>16407</v>
      </c>
      <c r="H147" s="11"/>
      <c r="I147" s="482">
        <f t="shared" si="8"/>
        <v>-159</v>
      </c>
      <c r="J147" s="483">
        <f t="shared" si="9"/>
        <v>-9.5979717493661718E-3</v>
      </c>
      <c r="K147" s="25"/>
      <c r="L147" s="25"/>
    </row>
    <row r="148" spans="2:12" ht="11.25" customHeight="1">
      <c r="B148" s="654" t="s">
        <v>498</v>
      </c>
      <c r="C148" s="30" t="s">
        <v>9</v>
      </c>
      <c r="D148" s="484"/>
      <c r="E148" s="484"/>
      <c r="F148" s="254">
        <v>230</v>
      </c>
      <c r="G148" s="254">
        <v>262</v>
      </c>
      <c r="H148" s="11"/>
      <c r="I148" s="477">
        <f t="shared" si="8"/>
        <v>32</v>
      </c>
      <c r="J148" s="244">
        <f t="shared" si="9"/>
        <v>0.1391304347826087</v>
      </c>
      <c r="K148" s="25"/>
      <c r="L148" s="25"/>
    </row>
    <row r="149" spans="2:12" ht="13.2">
      <c r="B149" s="655"/>
      <c r="C149" s="30" t="s">
        <v>8</v>
      </c>
      <c r="D149" s="30">
        <v>1</v>
      </c>
      <c r="E149" s="30">
        <v>2</v>
      </c>
      <c r="F149" s="254">
        <v>156</v>
      </c>
      <c r="G149" s="254">
        <v>139</v>
      </c>
      <c r="H149" s="11"/>
      <c r="I149" s="477">
        <f t="shared" si="8"/>
        <v>-17</v>
      </c>
      <c r="J149" s="244">
        <f t="shared" si="9"/>
        <v>-0.10897435897435898</v>
      </c>
      <c r="K149" s="25"/>
      <c r="L149" s="25"/>
    </row>
    <row r="150" spans="2:12" ht="13.2">
      <c r="B150" s="655"/>
      <c r="C150" s="32"/>
      <c r="D150" s="33">
        <v>2</v>
      </c>
      <c r="E150" s="33">
        <v>2</v>
      </c>
      <c r="F150" s="256">
        <v>115</v>
      </c>
      <c r="G150" s="256">
        <v>121</v>
      </c>
      <c r="H150" s="11"/>
      <c r="I150" s="485">
        <f t="shared" si="8"/>
        <v>6</v>
      </c>
      <c r="J150" s="247">
        <f t="shared" si="9"/>
        <v>5.2173913043478258E-2</v>
      </c>
      <c r="K150" s="25"/>
      <c r="L150" s="25"/>
    </row>
    <row r="151" spans="2:12" ht="13.2">
      <c r="B151" s="655"/>
      <c r="C151" s="26" t="s">
        <v>94</v>
      </c>
      <c r="D151" s="27"/>
      <c r="E151" s="27"/>
      <c r="F151" s="500">
        <v>271</v>
      </c>
      <c r="G151" s="500">
        <f>+G149+G150</f>
        <v>260</v>
      </c>
      <c r="H151" s="11"/>
      <c r="I151" s="486">
        <f t="shared" si="8"/>
        <v>-11</v>
      </c>
      <c r="J151" s="242">
        <f t="shared" si="9"/>
        <v>-4.0590405904059039E-2</v>
      </c>
      <c r="K151" s="25"/>
      <c r="L151" s="25"/>
    </row>
    <row r="152" spans="2:12" ht="13.2">
      <c r="B152" s="655"/>
      <c r="C152" s="30" t="s">
        <v>158</v>
      </c>
      <c r="D152" s="30">
        <v>1</v>
      </c>
      <c r="E152" s="30">
        <v>2</v>
      </c>
      <c r="F152" s="254"/>
      <c r="G152" s="254"/>
      <c r="H152" s="11"/>
      <c r="I152" s="477">
        <f t="shared" si="8"/>
        <v>0</v>
      </c>
      <c r="J152" s="244" t="e">
        <f t="shared" si="9"/>
        <v>#DIV/0!</v>
      </c>
      <c r="K152" s="25"/>
      <c r="L152" s="25"/>
    </row>
    <row r="153" spans="2:12" ht="13.2">
      <c r="B153" s="655"/>
      <c r="C153" s="32"/>
      <c r="D153" s="33">
        <v>2</v>
      </c>
      <c r="E153" s="33">
        <v>2</v>
      </c>
      <c r="F153" s="256"/>
      <c r="G153" s="256"/>
      <c r="H153" s="11"/>
      <c r="I153" s="485">
        <f t="shared" si="8"/>
        <v>0</v>
      </c>
      <c r="J153" s="247" t="e">
        <f t="shared" si="9"/>
        <v>#DIV/0!</v>
      </c>
      <c r="K153" s="25"/>
      <c r="L153" s="25"/>
    </row>
    <row r="154" spans="2:12" ht="13.2">
      <c r="B154" s="656"/>
      <c r="C154" s="26" t="s">
        <v>159</v>
      </c>
      <c r="D154" s="27"/>
      <c r="E154" s="27"/>
      <c r="F154" s="500">
        <v>0</v>
      </c>
      <c r="G154" s="500">
        <f>G152+G153</f>
        <v>0</v>
      </c>
      <c r="H154" s="11"/>
      <c r="I154" s="486">
        <f t="shared" si="8"/>
        <v>0</v>
      </c>
      <c r="J154" s="242" t="e">
        <f t="shared" si="9"/>
        <v>#DIV/0!</v>
      </c>
      <c r="K154" s="25"/>
      <c r="L154" s="25"/>
    </row>
    <row r="155" spans="2:12" ht="13.2">
      <c r="B155" s="478" t="s">
        <v>497</v>
      </c>
      <c r="C155" s="479"/>
      <c r="D155" s="479"/>
      <c r="E155" s="479"/>
      <c r="F155" s="499">
        <v>501</v>
      </c>
      <c r="G155" s="499">
        <f>G151+G148+G154</f>
        <v>522</v>
      </c>
      <c r="H155" s="11"/>
      <c r="I155" s="482">
        <f t="shared" si="8"/>
        <v>21</v>
      </c>
      <c r="J155" s="483">
        <f t="shared" si="9"/>
        <v>4.1916167664670656E-2</v>
      </c>
      <c r="K155" s="25"/>
      <c r="L155" s="25"/>
    </row>
    <row r="156" spans="2:12" ht="11.25" customHeight="1">
      <c r="B156" s="654" t="s">
        <v>99</v>
      </c>
      <c r="C156" s="30" t="s">
        <v>12</v>
      </c>
      <c r="D156" s="30">
        <v>1</v>
      </c>
      <c r="E156" s="30">
        <v>1</v>
      </c>
      <c r="F156" s="254">
        <v>8150</v>
      </c>
      <c r="G156" s="254">
        <v>8335</v>
      </c>
      <c r="H156" s="11"/>
      <c r="I156" s="477">
        <f t="shared" si="8"/>
        <v>185</v>
      </c>
      <c r="J156" s="244">
        <f t="shared" si="9"/>
        <v>2.2699386503067485E-2</v>
      </c>
      <c r="K156" s="25"/>
      <c r="L156" s="25"/>
    </row>
    <row r="157" spans="2:12" ht="13.2">
      <c r="B157" s="655"/>
      <c r="C157" s="26" t="s">
        <v>95</v>
      </c>
      <c r="D157" s="27"/>
      <c r="E157" s="27"/>
      <c r="F157" s="500">
        <v>8150</v>
      </c>
      <c r="G157" s="500">
        <f>+G156</f>
        <v>8335</v>
      </c>
      <c r="H157" s="11"/>
      <c r="I157" s="486">
        <f t="shared" si="8"/>
        <v>185</v>
      </c>
      <c r="J157" s="242">
        <f t="shared" si="9"/>
        <v>2.2699386503067485E-2</v>
      </c>
      <c r="K157" s="25"/>
      <c r="L157" s="25"/>
    </row>
    <row r="158" spans="2:12" ht="13.2">
      <c r="B158" s="655"/>
      <c r="C158" s="30" t="s">
        <v>128</v>
      </c>
      <c r="D158" s="30">
        <v>1</v>
      </c>
      <c r="E158" s="30">
        <v>2</v>
      </c>
      <c r="F158" s="254">
        <v>3632</v>
      </c>
      <c r="G158" s="254">
        <v>3820</v>
      </c>
      <c r="H158" s="11"/>
      <c r="I158" s="477">
        <f t="shared" si="8"/>
        <v>188</v>
      </c>
      <c r="J158" s="244">
        <f t="shared" si="9"/>
        <v>5.1762114537444934E-2</v>
      </c>
      <c r="K158" s="25"/>
      <c r="L158" s="25"/>
    </row>
    <row r="159" spans="2:12" ht="13.2">
      <c r="B159" s="655"/>
      <c r="C159" s="32"/>
      <c r="D159" s="33">
        <v>2</v>
      </c>
      <c r="E159" s="33">
        <v>2</v>
      </c>
      <c r="F159" s="256">
        <v>2393</v>
      </c>
      <c r="G159" s="256">
        <v>2539</v>
      </c>
      <c r="H159" s="11"/>
      <c r="I159" s="485">
        <f t="shared" si="8"/>
        <v>146</v>
      </c>
      <c r="J159" s="247">
        <f t="shared" si="9"/>
        <v>6.1011282908483074E-2</v>
      </c>
      <c r="K159" s="25"/>
      <c r="L159" s="25"/>
    </row>
    <row r="160" spans="2:12" ht="13.2">
      <c r="B160" s="655"/>
      <c r="C160" s="26" t="s">
        <v>129</v>
      </c>
      <c r="D160" s="27"/>
      <c r="E160" s="27"/>
      <c r="F160" s="500">
        <v>6025</v>
      </c>
      <c r="G160" s="500">
        <f>+G159+G158</f>
        <v>6359</v>
      </c>
      <c r="H160" s="11"/>
      <c r="I160" s="486">
        <f t="shared" si="8"/>
        <v>334</v>
      </c>
      <c r="J160" s="242">
        <f t="shared" si="9"/>
        <v>5.5435684647302905E-2</v>
      </c>
      <c r="K160" s="25"/>
      <c r="L160" s="25"/>
    </row>
    <row r="161" spans="2:16" ht="13.2">
      <c r="B161" s="655"/>
      <c r="C161" s="30" t="s">
        <v>130</v>
      </c>
      <c r="D161" s="30">
        <v>1</v>
      </c>
      <c r="E161" s="30">
        <v>2</v>
      </c>
      <c r="F161" s="254">
        <v>6736</v>
      </c>
      <c r="G161" s="254">
        <v>7043</v>
      </c>
      <c r="H161" s="11"/>
      <c r="I161" s="477">
        <f t="shared" si="8"/>
        <v>307</v>
      </c>
      <c r="J161" s="244">
        <f t="shared" si="9"/>
        <v>4.5576009501187648E-2</v>
      </c>
      <c r="K161" s="25"/>
      <c r="L161" s="25"/>
    </row>
    <row r="162" spans="2:16" ht="13.2">
      <c r="B162" s="655"/>
      <c r="C162" s="32"/>
      <c r="D162" s="33">
        <v>2</v>
      </c>
      <c r="E162" s="33">
        <v>2</v>
      </c>
      <c r="F162" s="256">
        <v>5117</v>
      </c>
      <c r="G162" s="256">
        <v>5460</v>
      </c>
      <c r="H162" s="11"/>
      <c r="I162" s="485">
        <f t="shared" si="8"/>
        <v>343</v>
      </c>
      <c r="J162" s="247">
        <f t="shared" si="9"/>
        <v>6.7031463748290013E-2</v>
      </c>
      <c r="K162" s="25"/>
      <c r="L162" s="25"/>
    </row>
    <row r="163" spans="2:16" ht="13.2">
      <c r="B163" s="656"/>
      <c r="C163" s="26" t="s">
        <v>131</v>
      </c>
      <c r="D163" s="27"/>
      <c r="E163" s="27"/>
      <c r="F163" s="500">
        <v>11853</v>
      </c>
      <c r="G163" s="500">
        <f>+G162+G161</f>
        <v>12503</v>
      </c>
      <c r="H163" s="11"/>
      <c r="I163" s="486">
        <f t="shared" si="8"/>
        <v>650</v>
      </c>
      <c r="J163" s="242">
        <f t="shared" si="9"/>
        <v>5.4838437526364636E-2</v>
      </c>
      <c r="K163" s="25"/>
      <c r="L163" s="25"/>
    </row>
    <row r="164" spans="2:16" ht="13.2">
      <c r="B164" s="487" t="s">
        <v>106</v>
      </c>
      <c r="C164" s="488"/>
      <c r="D164" s="488"/>
      <c r="E164" s="489"/>
      <c r="F164" s="501">
        <v>26028</v>
      </c>
      <c r="G164" s="501">
        <f>+G163+G160+G156</f>
        <v>27197</v>
      </c>
      <c r="H164" s="11"/>
      <c r="I164" s="490">
        <f t="shared" si="8"/>
        <v>1169</v>
      </c>
      <c r="J164" s="491">
        <f t="shared" si="9"/>
        <v>4.4913170431842633E-2</v>
      </c>
      <c r="K164" s="25"/>
      <c r="L164" s="25"/>
    </row>
    <row r="165" spans="2:16" ht="11.25" customHeight="1">
      <c r="B165" s="654" t="s">
        <v>36</v>
      </c>
      <c r="C165" s="33" t="s">
        <v>132</v>
      </c>
      <c r="D165" s="33">
        <v>1</v>
      </c>
      <c r="E165" s="33">
        <v>2</v>
      </c>
      <c r="F165" s="256">
        <v>565</v>
      </c>
      <c r="G165" s="256">
        <v>542</v>
      </c>
      <c r="H165" s="11"/>
      <c r="I165" s="485">
        <f t="shared" si="8"/>
        <v>-23</v>
      </c>
      <c r="J165" s="247">
        <f t="shared" si="9"/>
        <v>-4.0707964601769911E-2</v>
      </c>
      <c r="K165" s="25"/>
      <c r="L165" s="25"/>
    </row>
    <row r="166" spans="2:16" ht="13.2">
      <c r="B166" s="655"/>
      <c r="C166" s="32"/>
      <c r="D166" s="33">
        <v>2</v>
      </c>
      <c r="E166" s="33">
        <v>2</v>
      </c>
      <c r="F166" s="256">
        <v>366</v>
      </c>
      <c r="G166" s="256">
        <v>353</v>
      </c>
      <c r="H166" s="11"/>
      <c r="I166" s="485">
        <f t="shared" si="8"/>
        <v>-13</v>
      </c>
      <c r="J166" s="247">
        <f t="shared" si="9"/>
        <v>-3.5519125683060107E-2</v>
      </c>
      <c r="K166" s="25"/>
      <c r="L166" s="25"/>
    </row>
    <row r="167" spans="2:16" ht="13.2">
      <c r="B167" s="655"/>
      <c r="C167" s="33"/>
      <c r="D167" s="30">
        <v>1</v>
      </c>
      <c r="E167" s="30">
        <v>1</v>
      </c>
      <c r="F167" s="254"/>
      <c r="G167" s="254"/>
      <c r="H167" s="11"/>
      <c r="I167" s="477">
        <f t="shared" si="8"/>
        <v>0</v>
      </c>
      <c r="J167" s="244" t="e">
        <f t="shared" si="9"/>
        <v>#DIV/0!</v>
      </c>
      <c r="K167" s="25"/>
      <c r="L167" s="25"/>
    </row>
    <row r="168" spans="2:16" ht="13.2">
      <c r="B168" s="655"/>
      <c r="C168" s="492" t="s">
        <v>133</v>
      </c>
      <c r="D168" s="493"/>
      <c r="E168" s="493"/>
      <c r="F168" s="502">
        <v>931</v>
      </c>
      <c r="G168" s="502">
        <f>G165+G166+G167</f>
        <v>895</v>
      </c>
      <c r="H168" s="11"/>
      <c r="I168" s="494">
        <f t="shared" si="8"/>
        <v>-36</v>
      </c>
      <c r="J168" s="495">
        <f t="shared" si="9"/>
        <v>-3.8668098818474758E-2</v>
      </c>
      <c r="K168" s="25"/>
      <c r="L168" s="25"/>
    </row>
    <row r="169" spans="2:16" ht="13.2">
      <c r="B169" s="655"/>
      <c r="C169" s="496" t="s">
        <v>134</v>
      </c>
      <c r="D169" s="33">
        <v>1</v>
      </c>
      <c r="E169" s="33">
        <v>2</v>
      </c>
      <c r="F169" s="256"/>
      <c r="G169" s="256"/>
      <c r="H169" s="11"/>
      <c r="I169" s="485">
        <f t="shared" si="8"/>
        <v>0</v>
      </c>
      <c r="J169" s="247" t="e">
        <f t="shared" si="9"/>
        <v>#DIV/0!</v>
      </c>
      <c r="K169" s="25"/>
      <c r="L169" s="25"/>
    </row>
    <row r="170" spans="2:16" ht="13.2">
      <c r="B170" s="655"/>
      <c r="C170" s="497"/>
      <c r="D170" s="33">
        <v>2</v>
      </c>
      <c r="E170" s="33">
        <v>2</v>
      </c>
      <c r="F170" s="256"/>
      <c r="G170" s="256"/>
      <c r="H170" s="11"/>
      <c r="I170" s="485">
        <f t="shared" si="8"/>
        <v>0</v>
      </c>
      <c r="J170" s="247" t="e">
        <f t="shared" si="9"/>
        <v>#DIV/0!</v>
      </c>
      <c r="K170" s="25"/>
      <c r="L170" s="25"/>
    </row>
    <row r="171" spans="2:16" ht="13.2">
      <c r="B171" s="655"/>
      <c r="C171" s="498"/>
      <c r="D171" s="30">
        <v>1</v>
      </c>
      <c r="E171" s="30">
        <v>1</v>
      </c>
      <c r="F171" s="254"/>
      <c r="G171" s="254"/>
      <c r="H171" s="11"/>
      <c r="I171" s="477">
        <f t="shared" si="8"/>
        <v>0</v>
      </c>
      <c r="J171" s="244" t="e">
        <f t="shared" si="9"/>
        <v>#DIV/0!</v>
      </c>
      <c r="K171" s="25"/>
      <c r="L171" s="25"/>
      <c r="M171" s="60"/>
      <c r="N171" s="60"/>
      <c r="P171" s="60"/>
    </row>
    <row r="172" spans="2:16" ht="13.2">
      <c r="B172" s="656"/>
      <c r="C172" s="373" t="s">
        <v>135</v>
      </c>
      <c r="D172" s="27"/>
      <c r="E172" s="27"/>
      <c r="F172" s="502">
        <v>0</v>
      </c>
      <c r="G172" s="502">
        <f>G169+G170+G171</f>
        <v>0</v>
      </c>
      <c r="H172" s="11"/>
      <c r="I172" s="486">
        <f t="shared" si="8"/>
        <v>0</v>
      </c>
      <c r="J172" s="242" t="e">
        <f t="shared" si="9"/>
        <v>#DIV/0!</v>
      </c>
      <c r="K172" s="25"/>
      <c r="L172" s="25"/>
      <c r="M172" s="60"/>
      <c r="N172" s="60"/>
      <c r="P172" s="60"/>
    </row>
    <row r="173" spans="2:16" ht="13.2">
      <c r="B173" s="478" t="s">
        <v>93</v>
      </c>
      <c r="C173" s="479"/>
      <c r="D173" s="479"/>
      <c r="E173" s="479"/>
      <c r="F173" s="499">
        <v>931</v>
      </c>
      <c r="G173" s="499">
        <f>G172+G168</f>
        <v>895</v>
      </c>
      <c r="H173" s="11"/>
      <c r="I173" s="482">
        <f t="shared" si="8"/>
        <v>-36</v>
      </c>
      <c r="J173" s="483">
        <f t="shared" si="9"/>
        <v>-3.8668098818474758E-2</v>
      </c>
      <c r="K173" s="25"/>
      <c r="L173" s="25"/>
      <c r="M173" s="60"/>
      <c r="N173" s="60"/>
    </row>
    <row r="174" spans="2:16" ht="13.2">
      <c r="B174" s="106" t="s">
        <v>87</v>
      </c>
      <c r="C174" s="107"/>
      <c r="D174" s="107"/>
      <c r="E174" s="110"/>
      <c r="F174" s="111">
        <v>44026</v>
      </c>
      <c r="G174" s="111">
        <f>+G173+G164+G155+G147</f>
        <v>45021</v>
      </c>
      <c r="H174" s="11"/>
      <c r="I174" s="109">
        <f t="shared" si="8"/>
        <v>995</v>
      </c>
      <c r="J174" s="252">
        <f t="shared" si="9"/>
        <v>2.260028165175124E-2</v>
      </c>
      <c r="K174" s="25"/>
      <c r="L174" s="25"/>
      <c r="M174" s="60"/>
      <c r="N174" s="60"/>
    </row>
    <row r="175" spans="2:16" ht="13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60"/>
      <c r="N175" s="60"/>
    </row>
    <row r="176" spans="2:16" ht="13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2:12" ht="13.2">
      <c r="B177" s="11" t="s">
        <v>176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</row>
    <row r="178" spans="2:12" ht="13.2">
      <c r="C178" s="25"/>
      <c r="D178" s="25"/>
      <c r="E178" s="25"/>
      <c r="F178" s="25"/>
      <c r="G178" s="25"/>
      <c r="H178" s="25"/>
      <c r="I178" s="623" t="s">
        <v>438</v>
      </c>
      <c r="J178" s="623"/>
      <c r="K178" s="25"/>
      <c r="L178" s="25"/>
    </row>
    <row r="179" spans="2:12" ht="13.2">
      <c r="B179" s="25"/>
      <c r="C179" s="25"/>
      <c r="D179" s="25"/>
      <c r="E179" s="25"/>
      <c r="F179" s="356" t="s">
        <v>500</v>
      </c>
      <c r="G179" s="35" t="s">
        <v>571</v>
      </c>
      <c r="H179" s="104"/>
      <c r="I179" s="440" t="s">
        <v>461</v>
      </c>
      <c r="J179" s="356" t="s">
        <v>89</v>
      </c>
      <c r="K179" s="25"/>
      <c r="L179" s="25"/>
    </row>
    <row r="180" spans="2:12" ht="13.2">
      <c r="B180" s="654" t="s">
        <v>100</v>
      </c>
      <c r="C180" s="30" t="s">
        <v>3</v>
      </c>
      <c r="D180" s="657" t="s">
        <v>649</v>
      </c>
      <c r="E180" s="658"/>
      <c r="F180" s="254">
        <v>560</v>
      </c>
      <c r="G180" s="254">
        <v>604</v>
      </c>
      <c r="H180" s="11"/>
      <c r="I180" s="475">
        <f>G180-F180</f>
        <v>44</v>
      </c>
      <c r="J180" s="476">
        <f>I180/F180</f>
        <v>7.857142857142857E-2</v>
      </c>
    </row>
    <row r="181" spans="2:12" ht="13.2">
      <c r="B181" s="656"/>
      <c r="C181" s="32"/>
      <c r="D181" s="659" t="s">
        <v>650</v>
      </c>
      <c r="E181" s="660"/>
      <c r="F181" s="254">
        <v>1004</v>
      </c>
      <c r="G181" s="254">
        <v>932</v>
      </c>
      <c r="H181" s="11"/>
      <c r="I181" s="477">
        <f t="shared" ref="I181:I209" si="10">G181-F181</f>
        <v>-72</v>
      </c>
      <c r="J181" s="244">
        <f t="shared" ref="J181:J209" si="11">I181/F181</f>
        <v>-7.1713147410358571E-2</v>
      </c>
    </row>
    <row r="182" spans="2:12" ht="13.2">
      <c r="B182" s="478" t="s">
        <v>105</v>
      </c>
      <c r="C182" s="479"/>
      <c r="D182" s="480"/>
      <c r="E182" s="480"/>
      <c r="F182" s="499">
        <f>+F181+F180</f>
        <v>1564</v>
      </c>
      <c r="G182" s="499">
        <f>+G181+G180</f>
        <v>1536</v>
      </c>
      <c r="H182" s="11"/>
      <c r="I182" s="482">
        <f t="shared" si="10"/>
        <v>-28</v>
      </c>
      <c r="J182" s="483">
        <f t="shared" si="11"/>
        <v>-1.7902813299232736E-2</v>
      </c>
    </row>
    <row r="183" spans="2:12" ht="13.2">
      <c r="B183" s="654" t="s">
        <v>498</v>
      </c>
      <c r="C183" s="30" t="s">
        <v>9</v>
      </c>
      <c r="D183" s="484"/>
      <c r="E183" s="484"/>
      <c r="F183" s="254">
        <v>10</v>
      </c>
      <c r="G183" s="254">
        <v>11</v>
      </c>
      <c r="H183" s="11"/>
      <c r="I183" s="477">
        <f t="shared" si="10"/>
        <v>1</v>
      </c>
      <c r="J183" s="244">
        <f t="shared" si="11"/>
        <v>0.1</v>
      </c>
    </row>
    <row r="184" spans="2:12" ht="13.2">
      <c r="B184" s="655"/>
      <c r="C184" s="30" t="s">
        <v>8</v>
      </c>
      <c r="D184" s="30">
        <v>1</v>
      </c>
      <c r="E184" s="30">
        <v>2</v>
      </c>
      <c r="F184" s="254">
        <v>10</v>
      </c>
      <c r="G184" s="254">
        <v>9</v>
      </c>
      <c r="H184" s="11"/>
      <c r="I184" s="477">
        <f t="shared" si="10"/>
        <v>-1</v>
      </c>
      <c r="J184" s="244">
        <f t="shared" si="11"/>
        <v>-0.1</v>
      </c>
    </row>
    <row r="185" spans="2:12" ht="13.2">
      <c r="B185" s="655"/>
      <c r="C185" s="32"/>
      <c r="D185" s="33">
        <v>2</v>
      </c>
      <c r="E185" s="33">
        <v>2</v>
      </c>
      <c r="F185" s="256">
        <v>13</v>
      </c>
      <c r="G185" s="256">
        <v>10</v>
      </c>
      <c r="H185" s="11"/>
      <c r="I185" s="485">
        <f t="shared" si="10"/>
        <v>-3</v>
      </c>
      <c r="J185" s="247">
        <f t="shared" si="11"/>
        <v>-0.23076923076923078</v>
      </c>
    </row>
    <row r="186" spans="2:12" ht="13.2">
      <c r="B186" s="655"/>
      <c r="C186" s="26" t="s">
        <v>94</v>
      </c>
      <c r="D186" s="27"/>
      <c r="E186" s="27"/>
      <c r="F186" s="500">
        <f>+F185+F184</f>
        <v>23</v>
      </c>
      <c r="G186" s="500">
        <f>+G185+G184</f>
        <v>19</v>
      </c>
      <c r="H186" s="11"/>
      <c r="I186" s="486">
        <f t="shared" si="10"/>
        <v>-4</v>
      </c>
      <c r="J186" s="242">
        <f t="shared" si="11"/>
        <v>-0.17391304347826086</v>
      </c>
    </row>
    <row r="187" spans="2:12" ht="13.2">
      <c r="B187" s="655"/>
      <c r="C187" s="30" t="s">
        <v>158</v>
      </c>
      <c r="D187" s="30">
        <v>1</v>
      </c>
      <c r="E187" s="30">
        <v>2</v>
      </c>
      <c r="F187" s="254"/>
      <c r="G187" s="254"/>
      <c r="H187" s="11"/>
      <c r="I187" s="477">
        <f t="shared" si="10"/>
        <v>0</v>
      </c>
      <c r="J187" s="244" t="e">
        <f t="shared" si="11"/>
        <v>#DIV/0!</v>
      </c>
    </row>
    <row r="188" spans="2:12" ht="13.2">
      <c r="B188" s="655"/>
      <c r="C188" s="32"/>
      <c r="D188" s="33">
        <v>2</v>
      </c>
      <c r="E188" s="33">
        <v>2</v>
      </c>
      <c r="F188" s="256"/>
      <c r="G188" s="256"/>
      <c r="H188" s="11"/>
      <c r="I188" s="485">
        <f t="shared" si="10"/>
        <v>0</v>
      </c>
      <c r="J188" s="247" t="e">
        <f t="shared" si="11"/>
        <v>#DIV/0!</v>
      </c>
    </row>
    <row r="189" spans="2:12" ht="13.2">
      <c r="B189" s="656"/>
      <c r="C189" s="26" t="s">
        <v>159</v>
      </c>
      <c r="D189" s="27"/>
      <c r="E189" s="27"/>
      <c r="F189" s="500">
        <f>+F188+F187</f>
        <v>0</v>
      </c>
      <c r="G189" s="500">
        <f>+G188+G187</f>
        <v>0</v>
      </c>
      <c r="H189" s="11"/>
      <c r="I189" s="486">
        <f t="shared" si="10"/>
        <v>0</v>
      </c>
      <c r="J189" s="242" t="e">
        <f t="shared" si="11"/>
        <v>#DIV/0!</v>
      </c>
    </row>
    <row r="190" spans="2:12" ht="13.2">
      <c r="B190" s="478" t="s">
        <v>497</v>
      </c>
      <c r="C190" s="479"/>
      <c r="D190" s="479"/>
      <c r="E190" s="479"/>
      <c r="F190" s="499">
        <f>+F189+F186+F183</f>
        <v>33</v>
      </c>
      <c r="G190" s="499">
        <f>+G189+G186+G183</f>
        <v>30</v>
      </c>
      <c r="H190" s="11"/>
      <c r="I190" s="482">
        <f t="shared" si="10"/>
        <v>-3</v>
      </c>
      <c r="J190" s="483">
        <f t="shared" si="11"/>
        <v>-9.0909090909090912E-2</v>
      </c>
    </row>
    <row r="191" spans="2:12" ht="13.2">
      <c r="B191" s="654" t="s">
        <v>99</v>
      </c>
      <c r="C191" s="30" t="s">
        <v>12</v>
      </c>
      <c r="D191" s="30">
        <v>1</v>
      </c>
      <c r="E191" s="30">
        <v>1</v>
      </c>
      <c r="F191" s="254">
        <v>890</v>
      </c>
      <c r="G191" s="254">
        <v>885</v>
      </c>
      <c r="H191" s="11"/>
      <c r="I191" s="477">
        <f t="shared" si="10"/>
        <v>-5</v>
      </c>
      <c r="J191" s="244">
        <f t="shared" si="11"/>
        <v>-5.6179775280898875E-3</v>
      </c>
    </row>
    <row r="192" spans="2:12" ht="13.2">
      <c r="B192" s="655"/>
      <c r="C192" s="26" t="s">
        <v>95</v>
      </c>
      <c r="D192" s="27"/>
      <c r="E192" s="27"/>
      <c r="F192" s="500">
        <f>+F191</f>
        <v>890</v>
      </c>
      <c r="G192" s="500">
        <f>+G191</f>
        <v>885</v>
      </c>
      <c r="H192" s="11"/>
      <c r="I192" s="486">
        <f t="shared" si="10"/>
        <v>-5</v>
      </c>
      <c r="J192" s="242">
        <f t="shared" si="11"/>
        <v>-5.6179775280898875E-3</v>
      </c>
    </row>
    <row r="193" spans="2:10" ht="13.2">
      <c r="B193" s="655"/>
      <c r="C193" s="30" t="s">
        <v>128</v>
      </c>
      <c r="D193" s="30">
        <v>1</v>
      </c>
      <c r="E193" s="30">
        <v>2</v>
      </c>
      <c r="F193" s="254">
        <v>721</v>
      </c>
      <c r="G193" s="254">
        <v>724</v>
      </c>
      <c r="H193" s="11"/>
      <c r="I193" s="477">
        <f t="shared" si="10"/>
        <v>3</v>
      </c>
      <c r="J193" s="244">
        <f t="shared" si="11"/>
        <v>4.160887656033287E-3</v>
      </c>
    </row>
    <row r="194" spans="2:10" ht="13.2">
      <c r="B194" s="655"/>
      <c r="C194" s="32"/>
      <c r="D194" s="33">
        <v>2</v>
      </c>
      <c r="E194" s="33">
        <v>2</v>
      </c>
      <c r="F194" s="256">
        <v>526</v>
      </c>
      <c r="G194" s="256">
        <v>560</v>
      </c>
      <c r="H194" s="11"/>
      <c r="I194" s="485">
        <f t="shared" si="10"/>
        <v>34</v>
      </c>
      <c r="J194" s="247">
        <f t="shared" si="11"/>
        <v>6.4638783269961975E-2</v>
      </c>
    </row>
    <row r="195" spans="2:10" ht="13.2">
      <c r="B195" s="655"/>
      <c r="C195" s="26" t="s">
        <v>129</v>
      </c>
      <c r="D195" s="27"/>
      <c r="E195" s="27"/>
      <c r="F195" s="500">
        <f>+F194+F193</f>
        <v>1247</v>
      </c>
      <c r="G195" s="500">
        <f>+G194+G193</f>
        <v>1284</v>
      </c>
      <c r="H195" s="11"/>
      <c r="I195" s="486">
        <f t="shared" si="10"/>
        <v>37</v>
      </c>
      <c r="J195" s="242">
        <f t="shared" si="11"/>
        <v>2.9671210906174819E-2</v>
      </c>
    </row>
    <row r="196" spans="2:10" ht="13.2">
      <c r="B196" s="655"/>
      <c r="C196" s="30" t="s">
        <v>130</v>
      </c>
      <c r="D196" s="30">
        <v>1</v>
      </c>
      <c r="E196" s="30">
        <v>2</v>
      </c>
      <c r="F196" s="254">
        <v>818</v>
      </c>
      <c r="G196" s="254">
        <v>844</v>
      </c>
      <c r="H196" s="11"/>
      <c r="I196" s="477">
        <f t="shared" si="10"/>
        <v>26</v>
      </c>
      <c r="J196" s="244">
        <f t="shared" si="11"/>
        <v>3.1784841075794622E-2</v>
      </c>
    </row>
    <row r="197" spans="2:10" ht="13.2">
      <c r="B197" s="655"/>
      <c r="C197" s="32"/>
      <c r="D197" s="33">
        <v>2</v>
      </c>
      <c r="E197" s="33">
        <v>2</v>
      </c>
      <c r="F197" s="256">
        <v>712</v>
      </c>
      <c r="G197" s="256">
        <v>735</v>
      </c>
      <c r="H197" s="11"/>
      <c r="I197" s="485">
        <f t="shared" si="10"/>
        <v>23</v>
      </c>
      <c r="J197" s="247">
        <f t="shared" si="11"/>
        <v>3.2303370786516857E-2</v>
      </c>
    </row>
    <row r="198" spans="2:10" ht="13.2">
      <c r="B198" s="656"/>
      <c r="C198" s="26" t="s">
        <v>131</v>
      </c>
      <c r="D198" s="27"/>
      <c r="E198" s="27"/>
      <c r="F198" s="500">
        <f>+F197+F196</f>
        <v>1530</v>
      </c>
      <c r="G198" s="500">
        <f>+G197+G196</f>
        <v>1579</v>
      </c>
      <c r="H198" s="11"/>
      <c r="I198" s="486">
        <f t="shared" si="10"/>
        <v>49</v>
      </c>
      <c r="J198" s="242">
        <f t="shared" si="11"/>
        <v>3.202614379084967E-2</v>
      </c>
    </row>
    <row r="199" spans="2:10" ht="13.2">
      <c r="B199" s="487" t="s">
        <v>106</v>
      </c>
      <c r="C199" s="488"/>
      <c r="D199" s="488"/>
      <c r="E199" s="489"/>
      <c r="F199" s="501">
        <f>+F198+F195+F192</f>
        <v>3667</v>
      </c>
      <c r="G199" s="501">
        <f>+G198+G195+G192</f>
        <v>3748</v>
      </c>
      <c r="H199" s="11"/>
      <c r="I199" s="490">
        <f t="shared" si="10"/>
        <v>81</v>
      </c>
      <c r="J199" s="491">
        <f t="shared" si="11"/>
        <v>2.2088901008999181E-2</v>
      </c>
    </row>
    <row r="200" spans="2:10" ht="13.2">
      <c r="B200" s="654" t="s">
        <v>36</v>
      </c>
      <c r="C200" s="33" t="s">
        <v>132</v>
      </c>
      <c r="D200" s="33">
        <v>1</v>
      </c>
      <c r="E200" s="33">
        <v>2</v>
      </c>
      <c r="F200" s="256">
        <v>231</v>
      </c>
      <c r="G200" s="256">
        <v>231</v>
      </c>
      <c r="H200" s="11"/>
      <c r="I200" s="485">
        <f t="shared" si="10"/>
        <v>0</v>
      </c>
      <c r="J200" s="247">
        <f t="shared" si="11"/>
        <v>0</v>
      </c>
    </row>
    <row r="201" spans="2:10" ht="13.2">
      <c r="B201" s="655"/>
      <c r="C201" s="32"/>
      <c r="D201" s="33">
        <v>2</v>
      </c>
      <c r="E201" s="33">
        <v>2</v>
      </c>
      <c r="F201" s="256">
        <v>211</v>
      </c>
      <c r="G201" s="256">
        <v>172</v>
      </c>
      <c r="H201" s="11"/>
      <c r="I201" s="485">
        <f t="shared" si="10"/>
        <v>-39</v>
      </c>
      <c r="J201" s="247">
        <f t="shared" si="11"/>
        <v>-0.18483412322274881</v>
      </c>
    </row>
    <row r="202" spans="2:10" ht="13.2">
      <c r="B202" s="655"/>
      <c r="C202" s="33"/>
      <c r="D202" s="30">
        <v>1</v>
      </c>
      <c r="E202" s="30">
        <v>1</v>
      </c>
      <c r="F202" s="254"/>
      <c r="G202" s="254"/>
      <c r="H202" s="11"/>
      <c r="I202" s="477">
        <f t="shared" si="10"/>
        <v>0</v>
      </c>
      <c r="J202" s="244" t="e">
        <f t="shared" si="11"/>
        <v>#DIV/0!</v>
      </c>
    </row>
    <row r="203" spans="2:10" ht="13.2">
      <c r="B203" s="655"/>
      <c r="C203" s="492" t="s">
        <v>133</v>
      </c>
      <c r="D203" s="493"/>
      <c r="E203" s="493"/>
      <c r="F203" s="502">
        <f>+F202+F201+F200</f>
        <v>442</v>
      </c>
      <c r="G203" s="502">
        <f>+G202+G201+G200</f>
        <v>403</v>
      </c>
      <c r="H203" s="11"/>
      <c r="I203" s="494">
        <f t="shared" si="10"/>
        <v>-39</v>
      </c>
      <c r="J203" s="495">
        <f t="shared" si="11"/>
        <v>-8.8235294117647065E-2</v>
      </c>
    </row>
    <row r="204" spans="2:10" ht="13.2">
      <c r="B204" s="655"/>
      <c r="C204" s="496" t="s">
        <v>134</v>
      </c>
      <c r="D204" s="33">
        <v>1</v>
      </c>
      <c r="E204" s="33">
        <v>2</v>
      </c>
      <c r="F204" s="256"/>
      <c r="G204" s="256"/>
      <c r="H204" s="11"/>
      <c r="I204" s="485">
        <f t="shared" si="10"/>
        <v>0</v>
      </c>
      <c r="J204" s="247" t="e">
        <f t="shared" si="11"/>
        <v>#DIV/0!</v>
      </c>
    </row>
    <row r="205" spans="2:10" ht="13.2">
      <c r="B205" s="655"/>
      <c r="C205" s="497"/>
      <c r="D205" s="33">
        <v>2</v>
      </c>
      <c r="E205" s="33">
        <v>2</v>
      </c>
      <c r="F205" s="256"/>
      <c r="G205" s="256"/>
      <c r="H205" s="11"/>
      <c r="I205" s="485">
        <f t="shared" si="10"/>
        <v>0</v>
      </c>
      <c r="J205" s="247" t="e">
        <f t="shared" si="11"/>
        <v>#DIV/0!</v>
      </c>
    </row>
    <row r="206" spans="2:10" ht="13.2">
      <c r="B206" s="655"/>
      <c r="C206" s="498"/>
      <c r="D206" s="30">
        <v>1</v>
      </c>
      <c r="E206" s="30">
        <v>1</v>
      </c>
      <c r="F206" s="254"/>
      <c r="G206" s="254"/>
      <c r="H206" s="11"/>
      <c r="I206" s="477">
        <f t="shared" si="10"/>
        <v>0</v>
      </c>
      <c r="J206" s="244" t="e">
        <f t="shared" si="11"/>
        <v>#DIV/0!</v>
      </c>
    </row>
    <row r="207" spans="2:10" ht="13.2">
      <c r="B207" s="656"/>
      <c r="C207" s="373" t="s">
        <v>135</v>
      </c>
      <c r="D207" s="27"/>
      <c r="E207" s="27"/>
      <c r="F207" s="502">
        <v>0</v>
      </c>
      <c r="G207" s="502">
        <f>G204+G205+G206</f>
        <v>0</v>
      </c>
      <c r="H207" s="11"/>
      <c r="I207" s="486">
        <f t="shared" si="10"/>
        <v>0</v>
      </c>
      <c r="J207" s="242" t="e">
        <f t="shared" si="11"/>
        <v>#DIV/0!</v>
      </c>
    </row>
    <row r="208" spans="2:10" ht="13.2">
      <c r="B208" s="478" t="s">
        <v>93</v>
      </c>
      <c r="C208" s="479"/>
      <c r="D208" s="479"/>
      <c r="E208" s="479"/>
      <c r="F208" s="499">
        <f>F207+F203</f>
        <v>442</v>
      </c>
      <c r="G208" s="499">
        <f>G207+G203</f>
        <v>403</v>
      </c>
      <c r="H208" s="11"/>
      <c r="I208" s="482">
        <f t="shared" si="10"/>
        <v>-39</v>
      </c>
      <c r="J208" s="483">
        <f t="shared" si="11"/>
        <v>-8.8235294117647065E-2</v>
      </c>
    </row>
    <row r="209" spans="2:10" ht="13.2">
      <c r="B209" s="106" t="s">
        <v>87</v>
      </c>
      <c r="C209" s="107"/>
      <c r="D209" s="107"/>
      <c r="E209" s="110"/>
      <c r="F209" s="111">
        <f>+F208+F199+F190+F182</f>
        <v>5706</v>
      </c>
      <c r="G209" s="111">
        <f>+G208+G199+G190+G182</f>
        <v>5717</v>
      </c>
      <c r="H209" s="11"/>
      <c r="I209" s="109">
        <f t="shared" si="10"/>
        <v>11</v>
      </c>
      <c r="J209" s="252">
        <f t="shared" si="11"/>
        <v>1.927795303189625E-3</v>
      </c>
    </row>
    <row r="212" spans="2:10" ht="13.2">
      <c r="B212" s="11" t="s">
        <v>577</v>
      </c>
    </row>
    <row r="213" spans="2:10" ht="13.2">
      <c r="I213" s="623" t="s">
        <v>438</v>
      </c>
      <c r="J213" s="623"/>
    </row>
    <row r="214" spans="2:10" ht="13.2">
      <c r="B214" s="25"/>
      <c r="C214" s="25"/>
      <c r="D214" s="25"/>
      <c r="E214" s="25"/>
      <c r="F214" s="356" t="s">
        <v>500</v>
      </c>
      <c r="G214" s="35" t="s">
        <v>571</v>
      </c>
      <c r="H214" s="104"/>
      <c r="I214" s="440" t="s">
        <v>461</v>
      </c>
      <c r="J214" s="356" t="s">
        <v>89</v>
      </c>
    </row>
    <row r="215" spans="2:10" ht="13.2">
      <c r="B215" s="654" t="s">
        <v>100</v>
      </c>
      <c r="C215" s="30" t="s">
        <v>3</v>
      </c>
      <c r="D215" s="657" t="s">
        <v>649</v>
      </c>
      <c r="E215" s="658"/>
      <c r="F215" s="254"/>
      <c r="G215" s="254"/>
      <c r="H215" s="11"/>
      <c r="I215" s="475">
        <f>G215-F215</f>
        <v>0</v>
      </c>
      <c r="J215" s="476" t="e">
        <f>I215/F215</f>
        <v>#DIV/0!</v>
      </c>
    </row>
    <row r="216" spans="2:10" ht="13.2">
      <c r="B216" s="656"/>
      <c r="C216" s="32"/>
      <c r="D216" s="659" t="s">
        <v>650</v>
      </c>
      <c r="E216" s="660"/>
      <c r="F216" s="254">
        <v>11</v>
      </c>
      <c r="G216" s="254">
        <v>7</v>
      </c>
      <c r="H216" s="11"/>
      <c r="I216" s="477">
        <f t="shared" ref="I216:I236" si="12">G216-F216</f>
        <v>-4</v>
      </c>
      <c r="J216" s="244">
        <f t="shared" ref="J216:J236" si="13">I216/F216</f>
        <v>-0.36363636363636365</v>
      </c>
    </row>
    <row r="217" spans="2:10" ht="13.2">
      <c r="B217" s="478" t="s">
        <v>105</v>
      </c>
      <c r="C217" s="479"/>
      <c r="D217" s="480"/>
      <c r="E217" s="480"/>
      <c r="F217" s="499">
        <v>11</v>
      </c>
      <c r="G217" s="499">
        <v>7</v>
      </c>
      <c r="H217" s="11"/>
      <c r="I217" s="482">
        <f t="shared" si="12"/>
        <v>-4</v>
      </c>
      <c r="J217" s="483">
        <f t="shared" si="13"/>
        <v>-0.36363636363636365</v>
      </c>
    </row>
    <row r="218" spans="2:10" ht="13.2">
      <c r="B218" s="654" t="s">
        <v>99</v>
      </c>
      <c r="C218" s="30" t="s">
        <v>12</v>
      </c>
      <c r="D218" s="30">
        <v>1</v>
      </c>
      <c r="E218" s="30">
        <v>1</v>
      </c>
      <c r="F218" s="254">
        <v>14</v>
      </c>
      <c r="G218" s="254">
        <v>28</v>
      </c>
      <c r="H218" s="11"/>
      <c r="I218" s="477">
        <f t="shared" si="12"/>
        <v>14</v>
      </c>
      <c r="J218" s="244">
        <f t="shared" si="13"/>
        <v>1</v>
      </c>
    </row>
    <row r="219" spans="2:10" ht="13.2">
      <c r="B219" s="655"/>
      <c r="C219" s="26" t="s">
        <v>95</v>
      </c>
      <c r="D219" s="27"/>
      <c r="E219" s="27"/>
      <c r="F219" s="500">
        <v>14</v>
      </c>
      <c r="G219" s="500">
        <v>28</v>
      </c>
      <c r="H219" s="11"/>
      <c r="I219" s="486">
        <f t="shared" si="12"/>
        <v>14</v>
      </c>
      <c r="J219" s="242">
        <f t="shared" si="13"/>
        <v>1</v>
      </c>
    </row>
    <row r="220" spans="2:10" ht="13.2">
      <c r="B220" s="655"/>
      <c r="C220" s="30" t="s">
        <v>128</v>
      </c>
      <c r="D220" s="30">
        <v>1</v>
      </c>
      <c r="E220" s="30">
        <v>2</v>
      </c>
      <c r="F220" s="254"/>
      <c r="G220" s="254"/>
      <c r="H220" s="11"/>
      <c r="I220" s="477">
        <f t="shared" si="12"/>
        <v>0</v>
      </c>
      <c r="J220" s="244" t="e">
        <f t="shared" si="13"/>
        <v>#DIV/0!</v>
      </c>
    </row>
    <row r="221" spans="2:10" ht="13.2">
      <c r="B221" s="655"/>
      <c r="C221" s="32"/>
      <c r="D221" s="33">
        <v>2</v>
      </c>
      <c r="E221" s="33">
        <v>2</v>
      </c>
      <c r="F221" s="256"/>
      <c r="G221" s="256"/>
      <c r="H221" s="11"/>
      <c r="I221" s="485">
        <f t="shared" si="12"/>
        <v>0</v>
      </c>
      <c r="J221" s="247" t="e">
        <f t="shared" si="13"/>
        <v>#DIV/0!</v>
      </c>
    </row>
    <row r="222" spans="2:10" ht="13.2">
      <c r="B222" s="655"/>
      <c r="C222" s="26" t="s">
        <v>129</v>
      </c>
      <c r="D222" s="27"/>
      <c r="E222" s="27"/>
      <c r="F222" s="500"/>
      <c r="G222" s="500"/>
      <c r="H222" s="11"/>
      <c r="I222" s="486">
        <f t="shared" si="12"/>
        <v>0</v>
      </c>
      <c r="J222" s="242" t="e">
        <f t="shared" si="13"/>
        <v>#DIV/0!</v>
      </c>
    </row>
    <row r="223" spans="2:10" ht="13.2">
      <c r="B223" s="655"/>
      <c r="C223" s="30" t="s">
        <v>130</v>
      </c>
      <c r="D223" s="30">
        <v>1</v>
      </c>
      <c r="E223" s="30">
        <v>2</v>
      </c>
      <c r="F223" s="254">
        <v>13</v>
      </c>
      <c r="G223" s="254">
        <v>18</v>
      </c>
      <c r="H223" s="11"/>
      <c r="I223" s="477">
        <f t="shared" si="12"/>
        <v>5</v>
      </c>
      <c r="J223" s="244">
        <f t="shared" si="13"/>
        <v>0.38461538461538464</v>
      </c>
    </row>
    <row r="224" spans="2:10" ht="13.2">
      <c r="B224" s="655"/>
      <c r="C224" s="32"/>
      <c r="D224" s="33">
        <v>2</v>
      </c>
      <c r="E224" s="33">
        <v>2</v>
      </c>
      <c r="F224" s="256">
        <v>14</v>
      </c>
      <c r="G224" s="256">
        <v>29</v>
      </c>
      <c r="H224" s="11"/>
      <c r="I224" s="485">
        <f t="shared" si="12"/>
        <v>15</v>
      </c>
      <c r="J224" s="247">
        <f t="shared" si="13"/>
        <v>1.0714285714285714</v>
      </c>
    </row>
    <row r="225" spans="2:10" ht="13.2">
      <c r="B225" s="656"/>
      <c r="C225" s="26" t="s">
        <v>131</v>
      </c>
      <c r="D225" s="27"/>
      <c r="E225" s="27"/>
      <c r="F225" s="500">
        <v>27</v>
      </c>
      <c r="G225" s="500">
        <v>47</v>
      </c>
      <c r="H225" s="11"/>
      <c r="I225" s="486">
        <f t="shared" si="12"/>
        <v>20</v>
      </c>
      <c r="J225" s="242">
        <f t="shared" si="13"/>
        <v>0.7407407407407407</v>
      </c>
    </row>
    <row r="226" spans="2:10" ht="13.2">
      <c r="B226" s="487" t="s">
        <v>106</v>
      </c>
      <c r="C226" s="488"/>
      <c r="D226" s="488"/>
      <c r="E226" s="489"/>
      <c r="F226" s="501">
        <v>41</v>
      </c>
      <c r="G226" s="501">
        <v>75</v>
      </c>
      <c r="H226" s="11"/>
      <c r="I226" s="490">
        <f t="shared" si="12"/>
        <v>34</v>
      </c>
      <c r="J226" s="491">
        <f t="shared" si="13"/>
        <v>0.82926829268292679</v>
      </c>
    </row>
    <row r="227" spans="2:10" ht="13.2">
      <c r="B227" s="654" t="s">
        <v>36</v>
      </c>
      <c r="C227" s="33" t="s">
        <v>132</v>
      </c>
      <c r="D227" s="33">
        <v>1</v>
      </c>
      <c r="E227" s="33">
        <v>2</v>
      </c>
      <c r="F227" s="256">
        <v>24</v>
      </c>
      <c r="G227" s="256">
        <v>41</v>
      </c>
      <c r="H227" s="11"/>
      <c r="I227" s="485">
        <f t="shared" si="12"/>
        <v>17</v>
      </c>
      <c r="J227" s="247">
        <f t="shared" si="13"/>
        <v>0.70833333333333337</v>
      </c>
    </row>
    <row r="228" spans="2:10" ht="13.2">
      <c r="B228" s="655"/>
      <c r="C228" s="32"/>
      <c r="D228" s="33">
        <v>2</v>
      </c>
      <c r="E228" s="33">
        <v>2</v>
      </c>
      <c r="F228" s="256">
        <v>31</v>
      </c>
      <c r="G228" s="256">
        <v>34</v>
      </c>
      <c r="H228" s="11"/>
      <c r="I228" s="485">
        <f t="shared" si="12"/>
        <v>3</v>
      </c>
      <c r="J228" s="247">
        <f t="shared" si="13"/>
        <v>9.6774193548387094E-2</v>
      </c>
    </row>
    <row r="229" spans="2:10" ht="13.2">
      <c r="B229" s="655"/>
      <c r="C229" s="33"/>
      <c r="D229" s="30">
        <v>1</v>
      </c>
      <c r="E229" s="30">
        <v>1</v>
      </c>
      <c r="F229" s="254"/>
      <c r="G229" s="254"/>
      <c r="H229" s="11"/>
      <c r="I229" s="477">
        <f t="shared" si="12"/>
        <v>0</v>
      </c>
      <c r="J229" s="244" t="e">
        <f t="shared" si="13"/>
        <v>#DIV/0!</v>
      </c>
    </row>
    <row r="230" spans="2:10" ht="13.2">
      <c r="B230" s="655"/>
      <c r="C230" s="492" t="s">
        <v>133</v>
      </c>
      <c r="D230" s="493"/>
      <c r="E230" s="493"/>
      <c r="F230" s="502">
        <v>55</v>
      </c>
      <c r="G230" s="502">
        <v>75</v>
      </c>
      <c r="H230" s="11"/>
      <c r="I230" s="494">
        <f t="shared" si="12"/>
        <v>20</v>
      </c>
      <c r="J230" s="495">
        <f t="shared" si="13"/>
        <v>0.36363636363636365</v>
      </c>
    </row>
    <row r="231" spans="2:10" ht="13.2">
      <c r="B231" s="655"/>
      <c r="C231" s="496" t="s">
        <v>134</v>
      </c>
      <c r="D231" s="33">
        <v>1</v>
      </c>
      <c r="E231" s="33">
        <v>2</v>
      </c>
      <c r="F231" s="256"/>
      <c r="G231" s="256"/>
      <c r="H231" s="11"/>
      <c r="I231" s="485">
        <f t="shared" si="12"/>
        <v>0</v>
      </c>
      <c r="J231" s="247" t="e">
        <f t="shared" si="13"/>
        <v>#DIV/0!</v>
      </c>
    </row>
    <row r="232" spans="2:10" ht="13.2">
      <c r="B232" s="655"/>
      <c r="C232" s="497"/>
      <c r="D232" s="33">
        <v>2</v>
      </c>
      <c r="E232" s="33">
        <v>2</v>
      </c>
      <c r="F232" s="256"/>
      <c r="G232" s="256"/>
      <c r="H232" s="11"/>
      <c r="I232" s="485">
        <f t="shared" si="12"/>
        <v>0</v>
      </c>
      <c r="J232" s="247" t="e">
        <f t="shared" si="13"/>
        <v>#DIV/0!</v>
      </c>
    </row>
    <row r="233" spans="2:10" ht="13.2">
      <c r="B233" s="655"/>
      <c r="C233" s="498"/>
      <c r="D233" s="30">
        <v>1</v>
      </c>
      <c r="E233" s="30">
        <v>1</v>
      </c>
      <c r="F233" s="254"/>
      <c r="G233" s="254"/>
      <c r="H233" s="11"/>
      <c r="I233" s="477">
        <f t="shared" si="12"/>
        <v>0</v>
      </c>
      <c r="J233" s="244" t="e">
        <f t="shared" si="13"/>
        <v>#DIV/0!</v>
      </c>
    </row>
    <row r="234" spans="2:10" ht="13.2">
      <c r="B234" s="656"/>
      <c r="C234" s="373" t="s">
        <v>135</v>
      </c>
      <c r="D234" s="27"/>
      <c r="E234" s="27"/>
      <c r="F234" s="502"/>
      <c r="G234" s="502"/>
      <c r="H234" s="11"/>
      <c r="I234" s="486">
        <f t="shared" si="12"/>
        <v>0</v>
      </c>
      <c r="J234" s="242" t="e">
        <f t="shared" si="13"/>
        <v>#DIV/0!</v>
      </c>
    </row>
    <row r="235" spans="2:10" ht="13.2">
      <c r="B235" s="478" t="s">
        <v>93</v>
      </c>
      <c r="C235" s="479"/>
      <c r="D235" s="479"/>
      <c r="E235" s="479"/>
      <c r="F235" s="499">
        <v>55</v>
      </c>
      <c r="G235" s="499">
        <v>75</v>
      </c>
      <c r="H235" s="11"/>
      <c r="I235" s="482">
        <f t="shared" si="12"/>
        <v>20</v>
      </c>
      <c r="J235" s="483">
        <f t="shared" si="13"/>
        <v>0.36363636363636365</v>
      </c>
    </row>
    <row r="236" spans="2:10" ht="13.2">
      <c r="B236" s="106" t="s">
        <v>87</v>
      </c>
      <c r="C236" s="107"/>
      <c r="D236" s="107"/>
      <c r="E236" s="110"/>
      <c r="F236" s="111">
        <f>F235+F226+F217</f>
        <v>107</v>
      </c>
      <c r="G236" s="111">
        <f>G235+G226+G217</f>
        <v>157</v>
      </c>
      <c r="H236" s="11"/>
      <c r="I236" s="109">
        <f t="shared" si="12"/>
        <v>50</v>
      </c>
      <c r="J236" s="252">
        <f t="shared" si="13"/>
        <v>0.46728971962616822</v>
      </c>
    </row>
  </sheetData>
  <mergeCells count="48">
    <mergeCell ref="B111:B112"/>
    <mergeCell ref="D111:E111"/>
    <mergeCell ref="D112:E112"/>
    <mergeCell ref="B114:B120"/>
    <mergeCell ref="B122:B129"/>
    <mergeCell ref="D9:E9"/>
    <mergeCell ref="D10:E10"/>
    <mergeCell ref="B12:B18"/>
    <mergeCell ref="B20:B27"/>
    <mergeCell ref="B29:B36"/>
    <mergeCell ref="B9:B10"/>
    <mergeCell ref="D44:E44"/>
    <mergeCell ref="B46:B52"/>
    <mergeCell ref="B54:B61"/>
    <mergeCell ref="B63:B70"/>
    <mergeCell ref="B77:B78"/>
    <mergeCell ref="D77:E77"/>
    <mergeCell ref="D78:E78"/>
    <mergeCell ref="B43:B44"/>
    <mergeCell ref="D43:E43"/>
    <mergeCell ref="D215:E215"/>
    <mergeCell ref="D216:E216"/>
    <mergeCell ref="B80:B86"/>
    <mergeCell ref="B88:B95"/>
    <mergeCell ref="B97:B104"/>
    <mergeCell ref="B145:B146"/>
    <mergeCell ref="D145:E145"/>
    <mergeCell ref="D146:E146"/>
    <mergeCell ref="B148:B154"/>
    <mergeCell ref="B156:B163"/>
    <mergeCell ref="B165:B172"/>
    <mergeCell ref="B180:B181"/>
    <mergeCell ref="D180:E180"/>
    <mergeCell ref="D181:E181"/>
    <mergeCell ref="B183:B189"/>
    <mergeCell ref="B131:B138"/>
    <mergeCell ref="B218:B225"/>
    <mergeCell ref="B227:B234"/>
    <mergeCell ref="B191:B198"/>
    <mergeCell ref="B200:B207"/>
    <mergeCell ref="B215:B216"/>
    <mergeCell ref="I178:J178"/>
    <mergeCell ref="I213:J213"/>
    <mergeCell ref="I7:J7"/>
    <mergeCell ref="I41:J41"/>
    <mergeCell ref="I75:J75"/>
    <mergeCell ref="I109:J109"/>
    <mergeCell ref="I143:J1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&amp;L&amp;7DGER-DAT
Pôle des statistiques, des données numériques et du système d'information&amp;C&amp;8&amp;D&amp;R&amp;7&amp;P/&amp;N</oddFooter>
  </headerFooter>
  <ignoredErrors>
    <ignoredError sqref="F8:G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U235"/>
  <sheetViews>
    <sheetView workbookViewId="0"/>
  </sheetViews>
  <sheetFormatPr baseColWidth="10" defaultRowHeight="13.2"/>
  <cols>
    <col min="1" max="1" width="43.33203125" customWidth="1"/>
    <col min="2" max="2" width="30.33203125" style="293" customWidth="1"/>
    <col min="3" max="4" width="10" style="65" customWidth="1"/>
    <col min="5" max="5" width="68.33203125" bestFit="1" customWidth="1"/>
    <col min="6" max="10" width="11.44140625" style="294"/>
    <col min="12" max="13" width="11.44140625" style="294"/>
    <col min="14" max="14" width="11.5546875" style="294" bestFit="1" customWidth="1"/>
    <col min="15" max="15" width="11.44140625" style="294"/>
    <col min="16" max="16" width="11.44140625" style="295"/>
    <col min="17" max="20" width="11.44140625" style="294"/>
  </cols>
  <sheetData>
    <row r="1" spans="1:21">
      <c r="A1" s="349"/>
    </row>
    <row r="2" spans="1:21" s="1" customFormat="1" ht="15.6">
      <c r="A2" s="57" t="s">
        <v>441</v>
      </c>
      <c r="B2" s="46"/>
      <c r="C2" s="148"/>
      <c r="D2" s="46"/>
      <c r="E2" s="149"/>
      <c r="F2" s="289"/>
      <c r="G2" s="289"/>
      <c r="H2" s="289"/>
      <c r="I2" s="289"/>
      <c r="J2" s="289"/>
      <c r="K2" s="148"/>
      <c r="L2" s="290"/>
      <c r="M2" s="289"/>
      <c r="N2" s="289"/>
      <c r="O2" s="289"/>
      <c r="P2" s="289"/>
      <c r="Q2" s="289"/>
      <c r="R2" s="291"/>
      <c r="S2" s="291"/>
      <c r="T2" s="291"/>
      <c r="U2" s="292"/>
    </row>
    <row r="3" spans="1:21">
      <c r="A3" s="473" t="s">
        <v>629</v>
      </c>
    </row>
    <row r="4" spans="1:21">
      <c r="A4" s="1" t="s">
        <v>578</v>
      </c>
    </row>
    <row r="6" spans="1:21" s="349" customFormat="1">
      <c r="B6" s="504"/>
      <c r="C6" s="505"/>
      <c r="D6" s="505"/>
      <c r="F6" s="663" t="s">
        <v>233</v>
      </c>
      <c r="G6" s="663"/>
      <c r="H6" s="663"/>
      <c r="I6" s="663"/>
      <c r="J6" s="663"/>
      <c r="K6" s="506"/>
      <c r="L6" s="663" t="s">
        <v>98</v>
      </c>
      <c r="M6" s="663"/>
      <c r="N6" s="663"/>
      <c r="O6" s="663"/>
      <c r="P6" s="507"/>
      <c r="Q6" s="663" t="s">
        <v>234</v>
      </c>
      <c r="R6" s="663"/>
      <c r="S6" s="663"/>
      <c r="T6" s="663"/>
    </row>
    <row r="7" spans="1:21" s="512" customFormat="1">
      <c r="A7" s="664"/>
      <c r="B7" s="665"/>
      <c r="C7" s="508" t="s">
        <v>96</v>
      </c>
      <c r="D7" s="508" t="s">
        <v>97</v>
      </c>
      <c r="E7" s="508" t="s">
        <v>169</v>
      </c>
      <c r="F7" s="513" t="s">
        <v>655</v>
      </c>
      <c r="G7" s="513" t="s">
        <v>656</v>
      </c>
      <c r="H7" s="513" t="s">
        <v>501</v>
      </c>
      <c r="I7" s="513" t="s">
        <v>500</v>
      </c>
      <c r="J7" s="513" t="s">
        <v>571</v>
      </c>
      <c r="K7" s="509"/>
      <c r="L7" s="514" t="s">
        <v>235</v>
      </c>
      <c r="M7" s="514" t="s">
        <v>236</v>
      </c>
      <c r="N7" s="514" t="s">
        <v>502</v>
      </c>
      <c r="O7" s="514" t="s">
        <v>579</v>
      </c>
      <c r="P7" s="510"/>
      <c r="Q7" s="511" t="s">
        <v>235</v>
      </c>
      <c r="R7" s="511" t="s">
        <v>236</v>
      </c>
      <c r="S7" s="511" t="s">
        <v>502</v>
      </c>
      <c r="T7" s="511" t="s">
        <v>579</v>
      </c>
    </row>
    <row r="8" spans="1:21">
      <c r="A8" s="661" t="s">
        <v>100</v>
      </c>
      <c r="B8" s="298" t="s">
        <v>124</v>
      </c>
      <c r="C8" s="299">
        <v>1</v>
      </c>
      <c r="D8" s="661">
        <v>2</v>
      </c>
      <c r="E8" s="300" t="s">
        <v>160</v>
      </c>
      <c r="F8" s="301">
        <v>10398</v>
      </c>
      <c r="G8" s="301">
        <v>10716</v>
      </c>
      <c r="H8" s="301">
        <v>10390</v>
      </c>
      <c r="I8" s="301">
        <v>10829</v>
      </c>
      <c r="J8" s="301">
        <v>10597</v>
      </c>
      <c r="L8" s="332">
        <f>G8-F8</f>
        <v>318</v>
      </c>
      <c r="M8" s="332">
        <f t="shared" ref="M8:O23" si="0">H8-G8</f>
        <v>-326</v>
      </c>
      <c r="N8" s="332">
        <f t="shared" si="0"/>
        <v>439</v>
      </c>
      <c r="O8" s="332">
        <f t="shared" si="0"/>
        <v>-232</v>
      </c>
      <c r="Q8" s="503">
        <f>L8/F8</f>
        <v>3.0582804385458743E-2</v>
      </c>
      <c r="R8" s="503">
        <f t="shared" ref="R8:T23" si="1">M8/G8</f>
        <v>-3.0421799178798059E-2</v>
      </c>
      <c r="S8" s="503">
        <f t="shared" si="1"/>
        <v>4.225216554379211E-2</v>
      </c>
      <c r="T8" s="503">
        <f t="shared" si="1"/>
        <v>-2.142395419706344E-2</v>
      </c>
    </row>
    <row r="9" spans="1:21">
      <c r="A9" s="661"/>
      <c r="B9" s="298" t="s">
        <v>125</v>
      </c>
      <c r="C9" s="299">
        <v>2</v>
      </c>
      <c r="D9" s="661"/>
      <c r="E9" s="300" t="s">
        <v>161</v>
      </c>
      <c r="F9" s="301">
        <v>19006</v>
      </c>
      <c r="G9" s="301">
        <v>20344</v>
      </c>
      <c r="H9" s="301">
        <v>20493</v>
      </c>
      <c r="I9" s="301">
        <v>21236</v>
      </c>
      <c r="J9" s="301">
        <v>21250</v>
      </c>
      <c r="L9" s="301">
        <f t="shared" ref="L9:O70" si="2">G9-F9</f>
        <v>1338</v>
      </c>
      <c r="M9" s="301">
        <f t="shared" si="0"/>
        <v>149</v>
      </c>
      <c r="N9" s="301">
        <f t="shared" si="0"/>
        <v>743</v>
      </c>
      <c r="O9" s="301">
        <f t="shared" si="0"/>
        <v>14</v>
      </c>
      <c r="Q9" s="302">
        <f t="shared" ref="Q9:T70" si="3">L9/F9</f>
        <v>7.0398821424813213E-2</v>
      </c>
      <c r="R9" s="302">
        <f t="shared" si="1"/>
        <v>7.3240267400707824E-3</v>
      </c>
      <c r="S9" s="302">
        <f t="shared" si="1"/>
        <v>3.6256282633094231E-2</v>
      </c>
      <c r="T9" s="302">
        <f t="shared" si="1"/>
        <v>6.5925786400452061E-4</v>
      </c>
    </row>
    <row r="10" spans="1:21" s="307" customFormat="1">
      <c r="A10" s="303" t="s">
        <v>105</v>
      </c>
      <c r="B10" s="304"/>
      <c r="C10" s="305"/>
      <c r="D10" s="305"/>
      <c r="E10" s="303"/>
      <c r="F10" s="306">
        <v>29404</v>
      </c>
      <c r="G10" s="306">
        <v>31060</v>
      </c>
      <c r="H10" s="306">
        <v>30883</v>
      </c>
      <c r="I10" s="306">
        <v>32065</v>
      </c>
      <c r="J10" s="306">
        <v>31847</v>
      </c>
      <c r="L10" s="306">
        <f t="shared" si="2"/>
        <v>1656</v>
      </c>
      <c r="M10" s="306">
        <f t="shared" si="0"/>
        <v>-177</v>
      </c>
      <c r="N10" s="306">
        <f t="shared" si="0"/>
        <v>1182</v>
      </c>
      <c r="O10" s="306">
        <f t="shared" si="0"/>
        <v>-218</v>
      </c>
      <c r="P10" s="308"/>
      <c r="Q10" s="309">
        <f t="shared" si="3"/>
        <v>5.6318868181199834E-2</v>
      </c>
      <c r="R10" s="309">
        <f t="shared" si="1"/>
        <v>-5.6986477784932389E-3</v>
      </c>
      <c r="S10" s="309">
        <f t="shared" si="1"/>
        <v>3.8273483793672895E-2</v>
      </c>
      <c r="T10" s="309">
        <f t="shared" si="1"/>
        <v>-6.7986901606112583E-3</v>
      </c>
    </row>
    <row r="11" spans="1:21">
      <c r="A11" s="661" t="s">
        <v>498</v>
      </c>
      <c r="B11" s="298" t="s">
        <v>9</v>
      </c>
      <c r="C11" s="299">
        <v>1</v>
      </c>
      <c r="D11" s="299">
        <v>1</v>
      </c>
      <c r="E11" s="300" t="s">
        <v>10</v>
      </c>
      <c r="F11" s="301">
        <v>8908</v>
      </c>
      <c r="G11" s="301">
        <v>8553</v>
      </c>
      <c r="H11" s="301">
        <v>8785</v>
      </c>
      <c r="I11" s="301">
        <v>8815</v>
      </c>
      <c r="J11" s="301">
        <v>8620</v>
      </c>
      <c r="L11" s="301">
        <f t="shared" si="2"/>
        <v>-355</v>
      </c>
      <c r="M11" s="301">
        <f t="shared" si="0"/>
        <v>232</v>
      </c>
      <c r="N11" s="301">
        <f t="shared" si="0"/>
        <v>30</v>
      </c>
      <c r="O11" s="301">
        <f t="shared" si="0"/>
        <v>-195</v>
      </c>
      <c r="Q11" s="302">
        <f t="shared" si="3"/>
        <v>-3.9851818590031431E-2</v>
      </c>
      <c r="R11" s="302">
        <f t="shared" si="1"/>
        <v>2.7124985385244944E-2</v>
      </c>
      <c r="S11" s="302">
        <f t="shared" si="1"/>
        <v>3.4149117814456461E-3</v>
      </c>
      <c r="T11" s="302">
        <f t="shared" si="1"/>
        <v>-2.2121384004537718E-2</v>
      </c>
    </row>
    <row r="12" spans="1:21">
      <c r="A12" s="661"/>
      <c r="B12" s="310" t="s">
        <v>580</v>
      </c>
      <c r="C12" s="311"/>
      <c r="D12" s="311"/>
      <c r="E12" s="312"/>
      <c r="F12" s="313">
        <v>8908</v>
      </c>
      <c r="G12" s="313">
        <v>8553</v>
      </c>
      <c r="H12" s="313">
        <v>8785</v>
      </c>
      <c r="I12" s="313">
        <v>8815</v>
      </c>
      <c r="J12" s="313">
        <v>8620</v>
      </c>
      <c r="L12" s="313">
        <f t="shared" si="2"/>
        <v>-355</v>
      </c>
      <c r="M12" s="313">
        <f t="shared" si="0"/>
        <v>232</v>
      </c>
      <c r="N12" s="313">
        <f t="shared" si="0"/>
        <v>30</v>
      </c>
      <c r="O12" s="313">
        <f t="shared" si="0"/>
        <v>-195</v>
      </c>
      <c r="Q12" s="314">
        <f t="shared" si="3"/>
        <v>-3.9851818590031431E-2</v>
      </c>
      <c r="R12" s="314">
        <f t="shared" si="1"/>
        <v>2.7124985385244944E-2</v>
      </c>
      <c r="S12" s="314">
        <f t="shared" si="1"/>
        <v>3.4149117814456461E-3</v>
      </c>
      <c r="T12" s="314">
        <f t="shared" si="1"/>
        <v>-2.2121384004537718E-2</v>
      </c>
    </row>
    <row r="13" spans="1:21">
      <c r="A13" s="661"/>
      <c r="B13" s="662" t="s">
        <v>158</v>
      </c>
      <c r="C13" s="299">
        <v>1</v>
      </c>
      <c r="D13" s="661">
        <v>2</v>
      </c>
      <c r="E13" s="300" t="s">
        <v>164</v>
      </c>
      <c r="F13" s="301">
        <v>2396</v>
      </c>
      <c r="G13" s="301">
        <v>2332</v>
      </c>
      <c r="H13" s="301">
        <v>2310</v>
      </c>
      <c r="I13" s="301">
        <v>2503</v>
      </c>
      <c r="J13" s="301">
        <v>2550</v>
      </c>
      <c r="L13" s="301">
        <f t="shared" si="2"/>
        <v>-64</v>
      </c>
      <c r="M13" s="301">
        <f t="shared" si="0"/>
        <v>-22</v>
      </c>
      <c r="N13" s="301">
        <f t="shared" si="0"/>
        <v>193</v>
      </c>
      <c r="O13" s="301">
        <f t="shared" si="0"/>
        <v>47</v>
      </c>
      <c r="Q13" s="302">
        <f t="shared" si="3"/>
        <v>-2.6711185308848081E-2</v>
      </c>
      <c r="R13" s="302">
        <f t="shared" si="1"/>
        <v>-9.433962264150943E-3</v>
      </c>
      <c r="S13" s="302">
        <f t="shared" si="1"/>
        <v>8.3549783549783554E-2</v>
      </c>
      <c r="T13" s="302">
        <f t="shared" si="1"/>
        <v>1.8777467039552537E-2</v>
      </c>
    </row>
    <row r="14" spans="1:21">
      <c r="A14" s="661"/>
      <c r="B14" s="662"/>
      <c r="C14" s="299">
        <v>2</v>
      </c>
      <c r="D14" s="661"/>
      <c r="E14" s="300" t="s">
        <v>171</v>
      </c>
      <c r="F14" s="301">
        <v>2002</v>
      </c>
      <c r="G14" s="301">
        <v>2141</v>
      </c>
      <c r="H14" s="301">
        <v>2121</v>
      </c>
      <c r="I14" s="301">
        <v>2030</v>
      </c>
      <c r="J14" s="301">
        <v>2182</v>
      </c>
      <c r="L14" s="301">
        <f t="shared" si="2"/>
        <v>139</v>
      </c>
      <c r="M14" s="301">
        <f t="shared" si="0"/>
        <v>-20</v>
      </c>
      <c r="N14" s="301">
        <f t="shared" si="0"/>
        <v>-91</v>
      </c>
      <c r="O14" s="301">
        <f t="shared" si="0"/>
        <v>152</v>
      </c>
      <c r="Q14" s="302">
        <f t="shared" si="3"/>
        <v>6.9430569430569425E-2</v>
      </c>
      <c r="R14" s="302">
        <f t="shared" si="1"/>
        <v>-9.3414292386735168E-3</v>
      </c>
      <c r="S14" s="302">
        <f t="shared" si="1"/>
        <v>-4.2904290429042903E-2</v>
      </c>
      <c r="T14" s="302">
        <f t="shared" si="1"/>
        <v>7.4876847290640397E-2</v>
      </c>
    </row>
    <row r="15" spans="1:21">
      <c r="A15" s="661"/>
      <c r="B15" s="310" t="s">
        <v>159</v>
      </c>
      <c r="C15" s="311"/>
      <c r="D15" s="311"/>
      <c r="E15" s="312"/>
      <c r="F15" s="313">
        <v>4398</v>
      </c>
      <c r="G15" s="313">
        <v>4473</v>
      </c>
      <c r="H15" s="313">
        <v>4431</v>
      </c>
      <c r="I15" s="313">
        <v>4533</v>
      </c>
      <c r="J15" s="313">
        <v>4732</v>
      </c>
      <c r="L15" s="313">
        <f t="shared" si="2"/>
        <v>75</v>
      </c>
      <c r="M15" s="313">
        <f t="shared" si="0"/>
        <v>-42</v>
      </c>
      <c r="N15" s="313">
        <f t="shared" si="0"/>
        <v>102</v>
      </c>
      <c r="O15" s="313">
        <f t="shared" si="0"/>
        <v>199</v>
      </c>
      <c r="Q15" s="314">
        <f t="shared" si="3"/>
        <v>1.7053206002728513E-2</v>
      </c>
      <c r="R15" s="314">
        <f t="shared" si="1"/>
        <v>-9.3896713615023476E-3</v>
      </c>
      <c r="S15" s="314">
        <f t="shared" si="1"/>
        <v>2.3019634394041977E-2</v>
      </c>
      <c r="T15" s="314">
        <f t="shared" si="1"/>
        <v>4.3900286785793073E-2</v>
      </c>
    </row>
    <row r="16" spans="1:21">
      <c r="A16" s="661"/>
      <c r="B16" s="662" t="s">
        <v>8</v>
      </c>
      <c r="C16" s="661">
        <v>1</v>
      </c>
      <c r="D16" s="661">
        <v>2</v>
      </c>
      <c r="E16" s="300" t="s">
        <v>162</v>
      </c>
      <c r="F16" s="301">
        <v>5319</v>
      </c>
      <c r="G16" s="301">
        <v>5535</v>
      </c>
      <c r="H16" s="301">
        <v>5326</v>
      </c>
      <c r="I16" s="301">
        <v>5279</v>
      </c>
      <c r="J16" s="301">
        <v>5141</v>
      </c>
      <c r="L16" s="301">
        <f t="shared" si="2"/>
        <v>216</v>
      </c>
      <c r="M16" s="301">
        <f t="shared" si="0"/>
        <v>-209</v>
      </c>
      <c r="N16" s="301">
        <f t="shared" si="0"/>
        <v>-47</v>
      </c>
      <c r="O16" s="301">
        <f t="shared" si="0"/>
        <v>-138</v>
      </c>
      <c r="Q16" s="302">
        <f t="shared" si="3"/>
        <v>4.060913705583756E-2</v>
      </c>
      <c r="R16" s="302">
        <f t="shared" si="1"/>
        <v>-3.7759710930442635E-2</v>
      </c>
      <c r="S16" s="302">
        <f t="shared" si="1"/>
        <v>-8.8246338715734143E-3</v>
      </c>
      <c r="T16" s="302">
        <f t="shared" si="1"/>
        <v>-2.6141314642924796E-2</v>
      </c>
    </row>
    <row r="17" spans="1:20">
      <c r="A17" s="661"/>
      <c r="B17" s="662"/>
      <c r="C17" s="661"/>
      <c r="D17" s="661"/>
      <c r="E17" s="300" t="s">
        <v>163</v>
      </c>
      <c r="F17" s="301">
        <v>147</v>
      </c>
      <c r="G17" s="301">
        <v>150</v>
      </c>
      <c r="H17" s="301">
        <v>136</v>
      </c>
      <c r="I17" s="301">
        <v>149</v>
      </c>
      <c r="J17" s="301">
        <v>133</v>
      </c>
      <c r="L17" s="301">
        <f t="shared" si="2"/>
        <v>3</v>
      </c>
      <c r="M17" s="301">
        <f t="shared" si="0"/>
        <v>-14</v>
      </c>
      <c r="N17" s="301">
        <f t="shared" si="0"/>
        <v>13</v>
      </c>
      <c r="O17" s="301">
        <f t="shared" si="0"/>
        <v>-16</v>
      </c>
      <c r="Q17" s="302">
        <f t="shared" si="3"/>
        <v>2.0408163265306121E-2</v>
      </c>
      <c r="R17" s="302">
        <f t="shared" si="1"/>
        <v>-9.3333333333333338E-2</v>
      </c>
      <c r="S17" s="302">
        <f t="shared" si="1"/>
        <v>9.5588235294117641E-2</v>
      </c>
      <c r="T17" s="302">
        <f t="shared" si="1"/>
        <v>-0.10738255033557047</v>
      </c>
    </row>
    <row r="18" spans="1:20">
      <c r="A18" s="661"/>
      <c r="B18" s="662"/>
      <c r="C18" s="661"/>
      <c r="D18" s="661"/>
      <c r="E18" s="300" t="s">
        <v>115</v>
      </c>
      <c r="F18" s="301">
        <v>12</v>
      </c>
      <c r="G18" s="301">
        <v>11</v>
      </c>
      <c r="H18" s="301">
        <v>5</v>
      </c>
      <c r="I18" s="301">
        <v>10</v>
      </c>
      <c r="J18" s="301">
        <v>8</v>
      </c>
      <c r="L18" s="301">
        <f t="shared" si="2"/>
        <v>-1</v>
      </c>
      <c r="M18" s="301">
        <f t="shared" si="0"/>
        <v>-6</v>
      </c>
      <c r="N18" s="301">
        <f t="shared" si="0"/>
        <v>5</v>
      </c>
      <c r="O18" s="301">
        <f t="shared" si="0"/>
        <v>-2</v>
      </c>
      <c r="Q18" s="302">
        <f t="shared" si="3"/>
        <v>-8.3333333333333329E-2</v>
      </c>
      <c r="R18" s="302">
        <f t="shared" si="1"/>
        <v>-0.54545454545454541</v>
      </c>
      <c r="S18" s="302">
        <f t="shared" si="1"/>
        <v>1</v>
      </c>
      <c r="T18" s="302">
        <f t="shared" si="1"/>
        <v>-0.2</v>
      </c>
    </row>
    <row r="19" spans="1:20">
      <c r="A19" s="661"/>
      <c r="B19" s="662"/>
      <c r="C19" s="661">
        <v>2</v>
      </c>
      <c r="D19" s="661"/>
      <c r="E19" s="300" t="s">
        <v>184</v>
      </c>
      <c r="F19" s="301">
        <v>4884</v>
      </c>
      <c r="G19" s="301">
        <v>5003</v>
      </c>
      <c r="H19" s="301">
        <v>5228</v>
      </c>
      <c r="I19" s="301">
        <v>5062</v>
      </c>
      <c r="J19" s="301">
        <v>5033</v>
      </c>
      <c r="L19" s="301">
        <f t="shared" si="2"/>
        <v>119</v>
      </c>
      <c r="M19" s="301">
        <f t="shared" si="0"/>
        <v>225</v>
      </c>
      <c r="N19" s="301">
        <f t="shared" si="0"/>
        <v>-166</v>
      </c>
      <c r="O19" s="301">
        <f t="shared" si="0"/>
        <v>-29</v>
      </c>
      <c r="Q19" s="302">
        <f t="shared" si="3"/>
        <v>2.4365274365274366E-2</v>
      </c>
      <c r="R19" s="302">
        <f t="shared" si="1"/>
        <v>4.4973016190285826E-2</v>
      </c>
      <c r="S19" s="302">
        <f t="shared" si="1"/>
        <v>-3.1752104055087986E-2</v>
      </c>
      <c r="T19" s="302">
        <f t="shared" si="1"/>
        <v>-5.7289608850256812E-3</v>
      </c>
    </row>
    <row r="20" spans="1:20">
      <c r="A20" s="661"/>
      <c r="B20" s="662"/>
      <c r="C20" s="661"/>
      <c r="D20" s="661"/>
      <c r="E20" s="300" t="s">
        <v>170</v>
      </c>
      <c r="F20" s="301">
        <v>145</v>
      </c>
      <c r="G20" s="301">
        <v>136</v>
      </c>
      <c r="H20" s="301">
        <v>136</v>
      </c>
      <c r="I20" s="301">
        <v>119</v>
      </c>
      <c r="J20" s="301">
        <v>132</v>
      </c>
      <c r="L20" s="301">
        <f t="shared" si="2"/>
        <v>-9</v>
      </c>
      <c r="M20" s="301">
        <f t="shared" si="0"/>
        <v>0</v>
      </c>
      <c r="N20" s="301">
        <f t="shared" si="0"/>
        <v>-17</v>
      </c>
      <c r="O20" s="301">
        <f t="shared" si="0"/>
        <v>13</v>
      </c>
      <c r="Q20" s="302">
        <f t="shared" si="3"/>
        <v>-6.2068965517241378E-2</v>
      </c>
      <c r="R20" s="302">
        <f t="shared" si="1"/>
        <v>0</v>
      </c>
      <c r="S20" s="302">
        <f t="shared" si="1"/>
        <v>-0.125</v>
      </c>
      <c r="T20" s="302">
        <f t="shared" si="1"/>
        <v>0.1092436974789916</v>
      </c>
    </row>
    <row r="21" spans="1:20">
      <c r="A21" s="661"/>
      <c r="B21" s="662"/>
      <c r="C21" s="661"/>
      <c r="D21" s="661"/>
      <c r="E21" s="300" t="s">
        <v>126</v>
      </c>
      <c r="F21" s="301">
        <v>5</v>
      </c>
      <c r="G21" s="301">
        <v>9</v>
      </c>
      <c r="H21" s="301">
        <v>10</v>
      </c>
      <c r="I21" s="301">
        <v>5</v>
      </c>
      <c r="J21" s="301">
        <v>6</v>
      </c>
      <c r="L21" s="301">
        <f t="shared" si="2"/>
        <v>4</v>
      </c>
      <c r="M21" s="301">
        <f t="shared" si="0"/>
        <v>1</v>
      </c>
      <c r="N21" s="301">
        <f t="shared" si="0"/>
        <v>-5</v>
      </c>
      <c r="O21" s="301">
        <f t="shared" si="0"/>
        <v>1</v>
      </c>
      <c r="Q21" s="302">
        <f t="shared" si="3"/>
        <v>0.8</v>
      </c>
      <c r="R21" s="302">
        <f t="shared" si="1"/>
        <v>0.1111111111111111</v>
      </c>
      <c r="S21" s="302">
        <f t="shared" si="1"/>
        <v>-0.5</v>
      </c>
      <c r="T21" s="302">
        <f t="shared" si="1"/>
        <v>0.2</v>
      </c>
    </row>
    <row r="22" spans="1:20">
      <c r="A22" s="661"/>
      <c r="B22" s="310" t="s">
        <v>94</v>
      </c>
      <c r="C22" s="311"/>
      <c r="D22" s="311"/>
      <c r="E22" s="312"/>
      <c r="F22" s="313">
        <v>10512</v>
      </c>
      <c r="G22" s="313">
        <v>10844</v>
      </c>
      <c r="H22" s="313">
        <v>10841</v>
      </c>
      <c r="I22" s="313">
        <v>10624</v>
      </c>
      <c r="J22" s="313">
        <v>10453</v>
      </c>
      <c r="L22" s="313">
        <f t="shared" si="2"/>
        <v>332</v>
      </c>
      <c r="M22" s="313">
        <f t="shared" si="0"/>
        <v>-3</v>
      </c>
      <c r="N22" s="313">
        <f t="shared" si="0"/>
        <v>-217</v>
      </c>
      <c r="O22" s="313">
        <f t="shared" si="0"/>
        <v>-171</v>
      </c>
      <c r="Q22" s="314">
        <f t="shared" si="3"/>
        <v>3.1582952815829526E-2</v>
      </c>
      <c r="R22" s="314">
        <f t="shared" si="1"/>
        <v>-2.7665068240501658E-4</v>
      </c>
      <c r="S22" s="314">
        <f t="shared" si="1"/>
        <v>-2.0016603634351076E-2</v>
      </c>
      <c r="T22" s="314">
        <f t="shared" si="1"/>
        <v>-1.6095632530120481E-2</v>
      </c>
    </row>
    <row r="23" spans="1:20" s="307" customFormat="1">
      <c r="A23" s="303" t="s">
        <v>497</v>
      </c>
      <c r="B23" s="304"/>
      <c r="C23" s="305"/>
      <c r="D23" s="305"/>
      <c r="E23" s="303"/>
      <c r="F23" s="306">
        <v>23818</v>
      </c>
      <c r="G23" s="306">
        <v>23870</v>
      </c>
      <c r="H23" s="306">
        <v>24057</v>
      </c>
      <c r="I23" s="306">
        <v>23972</v>
      </c>
      <c r="J23" s="306">
        <v>23805</v>
      </c>
      <c r="L23" s="306">
        <f t="shared" si="2"/>
        <v>52</v>
      </c>
      <c r="M23" s="306">
        <f t="shared" si="0"/>
        <v>187</v>
      </c>
      <c r="N23" s="306">
        <f t="shared" si="0"/>
        <v>-85</v>
      </c>
      <c r="O23" s="306">
        <f t="shared" si="0"/>
        <v>-167</v>
      </c>
      <c r="P23" s="308"/>
      <c r="Q23" s="309">
        <f t="shared" si="3"/>
        <v>2.1832227726929212E-3</v>
      </c>
      <c r="R23" s="309">
        <f t="shared" si="1"/>
        <v>7.8341013824884797E-3</v>
      </c>
      <c r="S23" s="309">
        <f t="shared" si="1"/>
        <v>-3.5332751382134097E-3</v>
      </c>
      <c r="T23" s="309">
        <f t="shared" si="1"/>
        <v>-6.9664608710161852E-3</v>
      </c>
    </row>
    <row r="24" spans="1:20">
      <c r="A24" s="661" t="s">
        <v>99</v>
      </c>
      <c r="B24" s="662" t="s">
        <v>12</v>
      </c>
      <c r="C24" s="661">
        <v>1</v>
      </c>
      <c r="D24" s="661">
        <v>1</v>
      </c>
      <c r="E24" s="300" t="s">
        <v>581</v>
      </c>
      <c r="F24" s="301"/>
      <c r="G24" s="301"/>
      <c r="H24" s="301"/>
      <c r="I24" s="301"/>
      <c r="J24" s="301">
        <v>7</v>
      </c>
      <c r="L24" s="301">
        <f t="shared" si="2"/>
        <v>0</v>
      </c>
      <c r="M24" s="301">
        <f t="shared" si="2"/>
        <v>0</v>
      </c>
      <c r="N24" s="301">
        <f t="shared" si="2"/>
        <v>0</v>
      </c>
      <c r="O24" s="301">
        <f t="shared" si="2"/>
        <v>7</v>
      </c>
      <c r="Q24" s="302" t="e">
        <f t="shared" si="3"/>
        <v>#DIV/0!</v>
      </c>
      <c r="R24" s="302" t="e">
        <f t="shared" si="3"/>
        <v>#DIV/0!</v>
      </c>
      <c r="S24" s="302" t="e">
        <f t="shared" si="3"/>
        <v>#DIV/0!</v>
      </c>
      <c r="T24" s="302" t="e">
        <f t="shared" si="3"/>
        <v>#DIV/0!</v>
      </c>
    </row>
    <row r="25" spans="1:20">
      <c r="A25" s="661"/>
      <c r="B25" s="662"/>
      <c r="C25" s="661"/>
      <c r="D25" s="661"/>
      <c r="E25" s="300" t="s">
        <v>136</v>
      </c>
      <c r="F25" s="301">
        <v>715</v>
      </c>
      <c r="G25" s="301">
        <v>738</v>
      </c>
      <c r="H25" s="301">
        <v>691</v>
      </c>
      <c r="I25" s="301">
        <v>732</v>
      </c>
      <c r="J25" s="301">
        <v>704</v>
      </c>
      <c r="L25" s="301">
        <f t="shared" si="2"/>
        <v>23</v>
      </c>
      <c r="M25" s="301">
        <f t="shared" si="2"/>
        <v>-47</v>
      </c>
      <c r="N25" s="301">
        <f t="shared" si="2"/>
        <v>41</v>
      </c>
      <c r="O25" s="301">
        <f t="shared" si="2"/>
        <v>-28</v>
      </c>
      <c r="Q25" s="302">
        <f t="shared" si="3"/>
        <v>3.2167832167832165E-2</v>
      </c>
      <c r="R25" s="302">
        <f t="shared" si="3"/>
        <v>-6.3685636856368563E-2</v>
      </c>
      <c r="S25" s="302">
        <f t="shared" si="3"/>
        <v>5.9334298118668596E-2</v>
      </c>
      <c r="T25" s="302">
        <f t="shared" si="3"/>
        <v>-3.825136612021858E-2</v>
      </c>
    </row>
    <row r="26" spans="1:20">
      <c r="A26" s="661"/>
      <c r="B26" s="662"/>
      <c r="C26" s="661"/>
      <c r="D26" s="661"/>
      <c r="E26" s="300" t="s">
        <v>137</v>
      </c>
      <c r="F26" s="301">
        <v>3286</v>
      </c>
      <c r="G26" s="301">
        <v>3185</v>
      </c>
      <c r="H26" s="301">
        <v>3152</v>
      </c>
      <c r="I26" s="301">
        <v>3022</v>
      </c>
      <c r="J26" s="301">
        <v>3034</v>
      </c>
      <c r="L26" s="301">
        <f t="shared" si="2"/>
        <v>-101</v>
      </c>
      <c r="M26" s="301">
        <f t="shared" si="2"/>
        <v>-33</v>
      </c>
      <c r="N26" s="301">
        <f t="shared" si="2"/>
        <v>-130</v>
      </c>
      <c r="O26" s="301">
        <f t="shared" si="2"/>
        <v>12</v>
      </c>
      <c r="Q26" s="302">
        <f t="shared" si="3"/>
        <v>-3.0736457699330495E-2</v>
      </c>
      <c r="R26" s="302">
        <f t="shared" si="3"/>
        <v>-1.0361067503924647E-2</v>
      </c>
      <c r="S26" s="302">
        <f t="shared" si="3"/>
        <v>-4.1243654822335024E-2</v>
      </c>
      <c r="T26" s="302">
        <f t="shared" si="3"/>
        <v>3.9708802117802778E-3</v>
      </c>
    </row>
    <row r="27" spans="1:20">
      <c r="A27" s="661"/>
      <c r="B27" s="662"/>
      <c r="C27" s="661"/>
      <c r="D27" s="661"/>
      <c r="E27" s="300" t="s">
        <v>185</v>
      </c>
      <c r="F27" s="301">
        <v>12</v>
      </c>
      <c r="G27" s="301">
        <v>14</v>
      </c>
      <c r="H27" s="301">
        <v>7</v>
      </c>
      <c r="I27" s="301">
        <v>10</v>
      </c>
      <c r="J27" s="301">
        <v>8</v>
      </c>
      <c r="L27" s="301">
        <f t="shared" si="2"/>
        <v>2</v>
      </c>
      <c r="M27" s="301">
        <f t="shared" si="2"/>
        <v>-7</v>
      </c>
      <c r="N27" s="301">
        <f t="shared" si="2"/>
        <v>3</v>
      </c>
      <c r="O27" s="301">
        <f t="shared" si="2"/>
        <v>-2</v>
      </c>
      <c r="Q27" s="302">
        <f t="shared" si="3"/>
        <v>0.16666666666666666</v>
      </c>
      <c r="R27" s="302">
        <f t="shared" si="3"/>
        <v>-0.5</v>
      </c>
      <c r="S27" s="302">
        <f t="shared" si="3"/>
        <v>0.42857142857142855</v>
      </c>
      <c r="T27" s="302">
        <f t="shared" si="3"/>
        <v>-0.2</v>
      </c>
    </row>
    <row r="28" spans="1:20">
      <c r="A28" s="661"/>
      <c r="B28" s="662"/>
      <c r="C28" s="661"/>
      <c r="D28" s="661"/>
      <c r="E28" s="300" t="s">
        <v>52</v>
      </c>
      <c r="F28" s="301">
        <v>5</v>
      </c>
      <c r="G28" s="301"/>
      <c r="H28" s="301"/>
      <c r="I28" s="301"/>
      <c r="J28" s="301"/>
      <c r="L28" s="301">
        <f t="shared" si="2"/>
        <v>-5</v>
      </c>
      <c r="M28" s="301">
        <f t="shared" si="2"/>
        <v>0</v>
      </c>
      <c r="N28" s="301">
        <f t="shared" si="2"/>
        <v>0</v>
      </c>
      <c r="O28" s="301">
        <f t="shared" si="2"/>
        <v>0</v>
      </c>
      <c r="Q28" s="302">
        <f t="shared" si="3"/>
        <v>-1</v>
      </c>
      <c r="R28" s="302" t="e">
        <f t="shared" si="3"/>
        <v>#DIV/0!</v>
      </c>
      <c r="S28" s="302" t="e">
        <f t="shared" si="3"/>
        <v>#DIV/0!</v>
      </c>
      <c r="T28" s="302" t="e">
        <f t="shared" si="3"/>
        <v>#DIV/0!</v>
      </c>
    </row>
    <row r="29" spans="1:20">
      <c r="A29" s="661"/>
      <c r="B29" s="662"/>
      <c r="C29" s="661"/>
      <c r="D29" s="661"/>
      <c r="E29" s="300" t="s">
        <v>186</v>
      </c>
      <c r="F29" s="301"/>
      <c r="G29" s="301">
        <v>3</v>
      </c>
      <c r="H29" s="301"/>
      <c r="I29" s="301"/>
      <c r="J29" s="301"/>
      <c r="L29" s="301">
        <f t="shared" si="2"/>
        <v>3</v>
      </c>
      <c r="M29" s="301">
        <f t="shared" si="2"/>
        <v>-3</v>
      </c>
      <c r="N29" s="301">
        <f t="shared" si="2"/>
        <v>0</v>
      </c>
      <c r="O29" s="301">
        <f t="shared" si="2"/>
        <v>0</v>
      </c>
      <c r="Q29" s="302" t="e">
        <f t="shared" si="3"/>
        <v>#DIV/0!</v>
      </c>
      <c r="R29" s="302">
        <f t="shared" si="3"/>
        <v>-1</v>
      </c>
      <c r="S29" s="302" t="e">
        <f t="shared" si="3"/>
        <v>#DIV/0!</v>
      </c>
      <c r="T29" s="302" t="e">
        <f t="shared" si="3"/>
        <v>#DIV/0!</v>
      </c>
    </row>
    <row r="30" spans="1:20">
      <c r="A30" s="661"/>
      <c r="B30" s="662"/>
      <c r="C30" s="661"/>
      <c r="D30" s="661"/>
      <c r="E30" s="300" t="s">
        <v>116</v>
      </c>
      <c r="F30" s="301">
        <v>92</v>
      </c>
      <c r="G30" s="301">
        <v>92</v>
      </c>
      <c r="H30" s="301"/>
      <c r="I30" s="301"/>
      <c r="J30" s="301"/>
      <c r="L30" s="301">
        <f t="shared" si="2"/>
        <v>0</v>
      </c>
      <c r="M30" s="301">
        <f t="shared" si="2"/>
        <v>-92</v>
      </c>
      <c r="N30" s="301">
        <f t="shared" si="2"/>
        <v>0</v>
      </c>
      <c r="O30" s="301">
        <f t="shared" si="2"/>
        <v>0</v>
      </c>
      <c r="Q30" s="302">
        <f t="shared" si="3"/>
        <v>0</v>
      </c>
      <c r="R30" s="302">
        <f t="shared" si="3"/>
        <v>-1</v>
      </c>
      <c r="S30" s="302" t="e">
        <f t="shared" si="3"/>
        <v>#DIV/0!</v>
      </c>
      <c r="T30" s="302" t="e">
        <f t="shared" si="3"/>
        <v>#DIV/0!</v>
      </c>
    </row>
    <row r="31" spans="1:20">
      <c r="A31" s="661"/>
      <c r="B31" s="662"/>
      <c r="C31" s="661"/>
      <c r="D31" s="661"/>
      <c r="E31" s="300" t="s">
        <v>187</v>
      </c>
      <c r="F31" s="301"/>
      <c r="G31" s="301"/>
      <c r="H31" s="301">
        <v>97</v>
      </c>
      <c r="I31" s="301">
        <v>109</v>
      </c>
      <c r="J31" s="301">
        <v>112</v>
      </c>
      <c r="L31" s="301">
        <f t="shared" si="2"/>
        <v>0</v>
      </c>
      <c r="M31" s="301">
        <f t="shared" si="2"/>
        <v>97</v>
      </c>
      <c r="N31" s="301">
        <f t="shared" si="2"/>
        <v>12</v>
      </c>
      <c r="O31" s="301">
        <f t="shared" si="2"/>
        <v>3</v>
      </c>
      <c r="Q31" s="302" t="e">
        <f t="shared" si="3"/>
        <v>#DIV/0!</v>
      </c>
      <c r="R31" s="302" t="e">
        <f t="shared" si="3"/>
        <v>#DIV/0!</v>
      </c>
      <c r="S31" s="302">
        <f t="shared" si="3"/>
        <v>0.12371134020618557</v>
      </c>
      <c r="T31" s="302">
        <f t="shared" si="3"/>
        <v>2.7522935779816515E-2</v>
      </c>
    </row>
    <row r="32" spans="1:20">
      <c r="A32" s="661"/>
      <c r="B32" s="662"/>
      <c r="C32" s="661"/>
      <c r="D32" s="661"/>
      <c r="E32" s="300" t="s">
        <v>165</v>
      </c>
      <c r="F32" s="301">
        <v>89</v>
      </c>
      <c r="G32" s="301">
        <v>96</v>
      </c>
      <c r="H32" s="301">
        <v>117</v>
      </c>
      <c r="I32" s="301">
        <v>123</v>
      </c>
      <c r="J32" s="301">
        <v>116</v>
      </c>
      <c r="L32" s="301">
        <f t="shared" si="2"/>
        <v>7</v>
      </c>
      <c r="M32" s="301">
        <f t="shared" si="2"/>
        <v>21</v>
      </c>
      <c r="N32" s="301">
        <f t="shared" si="2"/>
        <v>6</v>
      </c>
      <c r="O32" s="301">
        <f t="shared" si="2"/>
        <v>-7</v>
      </c>
      <c r="Q32" s="302">
        <f t="shared" si="3"/>
        <v>7.8651685393258425E-2</v>
      </c>
      <c r="R32" s="302">
        <f t="shared" si="3"/>
        <v>0.21875</v>
      </c>
      <c r="S32" s="302">
        <f t="shared" si="3"/>
        <v>5.128205128205128E-2</v>
      </c>
      <c r="T32" s="302">
        <f t="shared" si="3"/>
        <v>-5.6910569105691054E-2</v>
      </c>
    </row>
    <row r="33" spans="1:20">
      <c r="A33" s="661"/>
      <c r="B33" s="662"/>
      <c r="C33" s="661"/>
      <c r="D33" s="661"/>
      <c r="E33" s="300" t="s">
        <v>188</v>
      </c>
      <c r="F33" s="301">
        <v>8</v>
      </c>
      <c r="G33" s="301"/>
      <c r="H33" s="301"/>
      <c r="I33" s="301"/>
      <c r="J33" s="301"/>
      <c r="L33" s="301">
        <f t="shared" si="2"/>
        <v>-8</v>
      </c>
      <c r="M33" s="301">
        <f t="shared" si="2"/>
        <v>0</v>
      </c>
      <c r="N33" s="301">
        <f t="shared" si="2"/>
        <v>0</v>
      </c>
      <c r="O33" s="301">
        <f t="shared" si="2"/>
        <v>0</v>
      </c>
      <c r="Q33" s="302">
        <f t="shared" si="3"/>
        <v>-1</v>
      </c>
      <c r="R33" s="302" t="e">
        <f t="shared" si="3"/>
        <v>#DIV/0!</v>
      </c>
      <c r="S33" s="302" t="e">
        <f t="shared" si="3"/>
        <v>#DIV/0!</v>
      </c>
      <c r="T33" s="302" t="e">
        <f t="shared" si="3"/>
        <v>#DIV/0!</v>
      </c>
    </row>
    <row r="34" spans="1:20">
      <c r="A34" s="661"/>
      <c r="B34" s="662"/>
      <c r="C34" s="661"/>
      <c r="D34" s="661"/>
      <c r="E34" s="300" t="s">
        <v>189</v>
      </c>
      <c r="F34" s="301"/>
      <c r="G34" s="301">
        <v>10</v>
      </c>
      <c r="H34" s="301">
        <v>9</v>
      </c>
      <c r="I34" s="301">
        <v>6</v>
      </c>
      <c r="J34" s="301">
        <v>13</v>
      </c>
      <c r="L34" s="301">
        <f t="shared" si="2"/>
        <v>10</v>
      </c>
      <c r="M34" s="301">
        <f t="shared" si="2"/>
        <v>-1</v>
      </c>
      <c r="N34" s="301">
        <f t="shared" si="2"/>
        <v>-3</v>
      </c>
      <c r="O34" s="301">
        <f t="shared" si="2"/>
        <v>7</v>
      </c>
      <c r="Q34" s="302" t="e">
        <f t="shared" si="3"/>
        <v>#DIV/0!</v>
      </c>
      <c r="R34" s="302">
        <f t="shared" si="3"/>
        <v>-0.1</v>
      </c>
      <c r="S34" s="302">
        <f t="shared" si="3"/>
        <v>-0.33333333333333331</v>
      </c>
      <c r="T34" s="302">
        <f t="shared" si="3"/>
        <v>1.1666666666666667</v>
      </c>
    </row>
    <row r="35" spans="1:20">
      <c r="A35" s="661"/>
      <c r="B35" s="662"/>
      <c r="C35" s="661"/>
      <c r="D35" s="661"/>
      <c r="E35" s="300" t="s">
        <v>138</v>
      </c>
      <c r="F35" s="301">
        <v>4515</v>
      </c>
      <c r="G35" s="301">
        <v>4377</v>
      </c>
      <c r="H35" s="301">
        <v>4357</v>
      </c>
      <c r="I35" s="301">
        <v>4252</v>
      </c>
      <c r="J35" s="301">
        <v>4424</v>
      </c>
      <c r="L35" s="301">
        <f t="shared" si="2"/>
        <v>-138</v>
      </c>
      <c r="M35" s="301">
        <f t="shared" si="2"/>
        <v>-20</v>
      </c>
      <c r="N35" s="301">
        <f t="shared" si="2"/>
        <v>-105</v>
      </c>
      <c r="O35" s="301">
        <f t="shared" si="2"/>
        <v>172</v>
      </c>
      <c r="Q35" s="302">
        <f t="shared" si="3"/>
        <v>-3.0564784053156147E-2</v>
      </c>
      <c r="R35" s="302">
        <f t="shared" si="3"/>
        <v>-4.5693397304089559E-3</v>
      </c>
      <c r="S35" s="302">
        <f t="shared" si="3"/>
        <v>-2.4099150791829241E-2</v>
      </c>
      <c r="T35" s="302">
        <f t="shared" si="3"/>
        <v>4.0451552210724363E-2</v>
      </c>
    </row>
    <row r="36" spans="1:20">
      <c r="A36" s="661"/>
      <c r="B36" s="662"/>
      <c r="C36" s="661"/>
      <c r="D36" s="661"/>
      <c r="E36" s="300" t="s">
        <v>139</v>
      </c>
      <c r="F36" s="301">
        <v>9469</v>
      </c>
      <c r="G36" s="301">
        <v>9374</v>
      </c>
      <c r="H36" s="301">
        <v>9430</v>
      </c>
      <c r="I36" s="301">
        <v>9508</v>
      </c>
      <c r="J36" s="301">
        <v>9303</v>
      </c>
      <c r="L36" s="301">
        <f t="shared" si="2"/>
        <v>-95</v>
      </c>
      <c r="M36" s="301">
        <f t="shared" si="2"/>
        <v>56</v>
      </c>
      <c r="N36" s="301">
        <f t="shared" si="2"/>
        <v>78</v>
      </c>
      <c r="O36" s="301">
        <f t="shared" si="2"/>
        <v>-205</v>
      </c>
      <c r="Q36" s="302">
        <f t="shared" si="3"/>
        <v>-1.0032738409546943E-2</v>
      </c>
      <c r="R36" s="302">
        <f t="shared" si="3"/>
        <v>5.9739705568593983E-3</v>
      </c>
      <c r="S36" s="302">
        <f t="shared" si="3"/>
        <v>8.2714740190880168E-3</v>
      </c>
      <c r="T36" s="302">
        <f t="shared" si="3"/>
        <v>-2.1560790912915441E-2</v>
      </c>
    </row>
    <row r="37" spans="1:20">
      <c r="A37" s="661"/>
      <c r="B37" s="662"/>
      <c r="C37" s="661"/>
      <c r="D37" s="661"/>
      <c r="E37" s="300" t="s">
        <v>14</v>
      </c>
      <c r="F37" s="301">
        <v>7934</v>
      </c>
      <c r="G37" s="301">
        <v>7874</v>
      </c>
      <c r="H37" s="301">
        <v>8060</v>
      </c>
      <c r="I37" s="301">
        <v>8491</v>
      </c>
      <c r="J37" s="301">
        <v>9005</v>
      </c>
      <c r="L37" s="301">
        <f t="shared" si="2"/>
        <v>-60</v>
      </c>
      <c r="M37" s="301">
        <f t="shared" si="2"/>
        <v>186</v>
      </c>
      <c r="N37" s="301">
        <f t="shared" si="2"/>
        <v>431</v>
      </c>
      <c r="O37" s="301">
        <f t="shared" si="2"/>
        <v>514</v>
      </c>
      <c r="Q37" s="302">
        <f t="shared" si="3"/>
        <v>-7.5623897151499871E-3</v>
      </c>
      <c r="R37" s="302">
        <f t="shared" si="3"/>
        <v>2.3622047244094488E-2</v>
      </c>
      <c r="S37" s="302">
        <f t="shared" si="3"/>
        <v>5.3473945409429277E-2</v>
      </c>
      <c r="T37" s="302">
        <f t="shared" si="3"/>
        <v>6.0534683782828877E-2</v>
      </c>
    </row>
    <row r="38" spans="1:20">
      <c r="A38" s="661"/>
      <c r="B38" s="662"/>
      <c r="C38" s="661"/>
      <c r="D38" s="661"/>
      <c r="E38" s="300" t="s">
        <v>75</v>
      </c>
      <c r="F38" s="301">
        <v>66</v>
      </c>
      <c r="G38" s="301">
        <v>77</v>
      </c>
      <c r="H38" s="301">
        <v>78</v>
      </c>
      <c r="I38" s="301">
        <v>75</v>
      </c>
      <c r="J38" s="301">
        <v>49</v>
      </c>
      <c r="L38" s="301">
        <f t="shared" si="2"/>
        <v>11</v>
      </c>
      <c r="M38" s="301">
        <f t="shared" si="2"/>
        <v>1</v>
      </c>
      <c r="N38" s="301">
        <f t="shared" si="2"/>
        <v>-3</v>
      </c>
      <c r="O38" s="301">
        <f t="shared" si="2"/>
        <v>-26</v>
      </c>
      <c r="Q38" s="302">
        <f t="shared" si="3"/>
        <v>0.16666666666666666</v>
      </c>
      <c r="R38" s="302">
        <f t="shared" si="3"/>
        <v>1.2987012987012988E-2</v>
      </c>
      <c r="S38" s="302">
        <f t="shared" si="3"/>
        <v>-3.8461538461538464E-2</v>
      </c>
      <c r="T38" s="302">
        <f t="shared" si="3"/>
        <v>-0.34666666666666668</v>
      </c>
    </row>
    <row r="39" spans="1:20">
      <c r="A39" s="661"/>
      <c r="B39" s="310" t="s">
        <v>582</v>
      </c>
      <c r="C39" s="311"/>
      <c r="D39" s="311"/>
      <c r="E39" s="312"/>
      <c r="F39" s="313">
        <v>26191</v>
      </c>
      <c r="G39" s="313">
        <v>25840</v>
      </c>
      <c r="H39" s="313">
        <v>25998</v>
      </c>
      <c r="I39" s="313">
        <v>26328</v>
      </c>
      <c r="J39" s="313">
        <v>26775</v>
      </c>
      <c r="L39" s="313">
        <f t="shared" si="2"/>
        <v>-351</v>
      </c>
      <c r="M39" s="313">
        <f t="shared" si="2"/>
        <v>158</v>
      </c>
      <c r="N39" s="313">
        <f t="shared" si="2"/>
        <v>330</v>
      </c>
      <c r="O39" s="313">
        <f t="shared" si="2"/>
        <v>447</v>
      </c>
      <c r="Q39" s="314">
        <f t="shared" si="3"/>
        <v>-1.3401550150815166E-2</v>
      </c>
      <c r="R39" s="314">
        <f t="shared" si="3"/>
        <v>6.1145510835913311E-3</v>
      </c>
      <c r="S39" s="314">
        <f t="shared" si="3"/>
        <v>1.269328409877683E-2</v>
      </c>
      <c r="T39" s="314">
        <f t="shared" si="3"/>
        <v>1.6978122151321787E-2</v>
      </c>
    </row>
    <row r="40" spans="1:20">
      <c r="A40" s="661"/>
      <c r="B40" s="662" t="s">
        <v>503</v>
      </c>
      <c r="C40" s="661">
        <v>1</v>
      </c>
      <c r="D40" s="661">
        <v>2</v>
      </c>
      <c r="E40" s="300" t="s">
        <v>504</v>
      </c>
      <c r="F40" s="301"/>
      <c r="G40" s="301"/>
      <c r="H40" s="301"/>
      <c r="I40" s="301">
        <v>16</v>
      </c>
      <c r="J40" s="301">
        <v>16</v>
      </c>
      <c r="L40" s="301">
        <f t="shared" si="2"/>
        <v>0</v>
      </c>
      <c r="M40" s="301">
        <f t="shared" si="2"/>
        <v>0</v>
      </c>
      <c r="N40" s="301">
        <f t="shared" si="2"/>
        <v>16</v>
      </c>
      <c r="O40" s="301">
        <f t="shared" si="2"/>
        <v>0</v>
      </c>
      <c r="Q40" s="302" t="e">
        <f t="shared" si="3"/>
        <v>#DIV/0!</v>
      </c>
      <c r="R40" s="302" t="e">
        <f t="shared" si="3"/>
        <v>#DIV/0!</v>
      </c>
      <c r="S40" s="302" t="e">
        <f t="shared" si="3"/>
        <v>#DIV/0!</v>
      </c>
      <c r="T40" s="302">
        <f t="shared" si="3"/>
        <v>0</v>
      </c>
    </row>
    <row r="41" spans="1:20">
      <c r="A41" s="661"/>
      <c r="B41" s="662"/>
      <c r="C41" s="661"/>
      <c r="D41" s="661"/>
      <c r="E41" s="300" t="s">
        <v>505</v>
      </c>
      <c r="F41" s="301"/>
      <c r="G41" s="301"/>
      <c r="H41" s="301"/>
      <c r="I41" s="301">
        <v>21</v>
      </c>
      <c r="J41" s="301">
        <v>22</v>
      </c>
      <c r="L41" s="301">
        <f t="shared" si="2"/>
        <v>0</v>
      </c>
      <c r="M41" s="301">
        <f t="shared" si="2"/>
        <v>0</v>
      </c>
      <c r="N41" s="301">
        <f t="shared" si="2"/>
        <v>21</v>
      </c>
      <c r="O41" s="301">
        <f t="shared" si="2"/>
        <v>1</v>
      </c>
      <c r="Q41" s="302" t="e">
        <f t="shared" si="3"/>
        <v>#DIV/0!</v>
      </c>
      <c r="R41" s="302" t="e">
        <f t="shared" si="3"/>
        <v>#DIV/0!</v>
      </c>
      <c r="S41" s="302" t="e">
        <f t="shared" si="3"/>
        <v>#DIV/0!</v>
      </c>
      <c r="T41" s="302">
        <f t="shared" si="3"/>
        <v>4.7619047619047616E-2</v>
      </c>
    </row>
    <row r="42" spans="1:20">
      <c r="A42" s="661"/>
      <c r="B42" s="662"/>
      <c r="C42" s="661"/>
      <c r="D42" s="661"/>
      <c r="E42" s="300" t="s">
        <v>190</v>
      </c>
      <c r="F42" s="301">
        <v>16</v>
      </c>
      <c r="G42" s="301">
        <v>15</v>
      </c>
      <c r="H42" s="301">
        <v>16</v>
      </c>
      <c r="I42" s="301"/>
      <c r="J42" s="301"/>
      <c r="L42" s="301">
        <f t="shared" si="2"/>
        <v>-1</v>
      </c>
      <c r="M42" s="301">
        <f t="shared" si="2"/>
        <v>1</v>
      </c>
      <c r="N42" s="301">
        <f t="shared" si="2"/>
        <v>-16</v>
      </c>
      <c r="O42" s="301">
        <f t="shared" si="2"/>
        <v>0</v>
      </c>
      <c r="Q42" s="302">
        <f t="shared" si="3"/>
        <v>-6.25E-2</v>
      </c>
      <c r="R42" s="302">
        <f t="shared" si="3"/>
        <v>6.6666666666666666E-2</v>
      </c>
      <c r="S42" s="302">
        <f t="shared" si="3"/>
        <v>-1</v>
      </c>
      <c r="T42" s="302" t="e">
        <f t="shared" si="3"/>
        <v>#DIV/0!</v>
      </c>
    </row>
    <row r="43" spans="1:20">
      <c r="A43" s="661"/>
      <c r="B43" s="662"/>
      <c r="C43" s="661"/>
      <c r="D43" s="661"/>
      <c r="E43" s="300" t="s">
        <v>583</v>
      </c>
      <c r="F43" s="301"/>
      <c r="G43" s="301"/>
      <c r="H43" s="301"/>
      <c r="I43" s="301"/>
      <c r="J43" s="301">
        <v>24</v>
      </c>
      <c r="L43" s="301">
        <f t="shared" si="2"/>
        <v>0</v>
      </c>
      <c r="M43" s="301">
        <f t="shared" si="2"/>
        <v>0</v>
      </c>
      <c r="N43" s="301">
        <f t="shared" si="2"/>
        <v>0</v>
      </c>
      <c r="O43" s="301">
        <f t="shared" si="2"/>
        <v>24</v>
      </c>
      <c r="Q43" s="302" t="e">
        <f t="shared" si="3"/>
        <v>#DIV/0!</v>
      </c>
      <c r="R43" s="302" t="e">
        <f t="shared" si="3"/>
        <v>#DIV/0!</v>
      </c>
      <c r="S43" s="302" t="e">
        <f t="shared" si="3"/>
        <v>#DIV/0!</v>
      </c>
      <c r="T43" s="302" t="e">
        <f t="shared" si="3"/>
        <v>#DIV/0!</v>
      </c>
    </row>
    <row r="44" spans="1:20">
      <c r="A44" s="661"/>
      <c r="B44" s="662"/>
      <c r="C44" s="661"/>
      <c r="D44" s="661"/>
      <c r="E44" s="300" t="s">
        <v>37</v>
      </c>
      <c r="F44" s="301">
        <v>101</v>
      </c>
      <c r="G44" s="301">
        <v>98</v>
      </c>
      <c r="H44" s="301">
        <v>125</v>
      </c>
      <c r="I44" s="301">
        <v>127</v>
      </c>
      <c r="J44" s="301">
        <v>123</v>
      </c>
      <c r="L44" s="301">
        <f t="shared" si="2"/>
        <v>-3</v>
      </c>
      <c r="M44" s="301">
        <f t="shared" si="2"/>
        <v>27</v>
      </c>
      <c r="N44" s="301">
        <f t="shared" si="2"/>
        <v>2</v>
      </c>
      <c r="O44" s="301">
        <f t="shared" si="2"/>
        <v>-4</v>
      </c>
      <c r="Q44" s="302">
        <f t="shared" si="3"/>
        <v>-2.9702970297029702E-2</v>
      </c>
      <c r="R44" s="302">
        <f t="shared" si="3"/>
        <v>0.27551020408163263</v>
      </c>
      <c r="S44" s="302">
        <f t="shared" si="3"/>
        <v>1.6E-2</v>
      </c>
      <c r="T44" s="302">
        <f t="shared" si="3"/>
        <v>-3.1496062992125984E-2</v>
      </c>
    </row>
    <row r="45" spans="1:20">
      <c r="A45" s="661"/>
      <c r="B45" s="662"/>
      <c r="C45" s="661"/>
      <c r="D45" s="661"/>
      <c r="E45" s="300" t="s">
        <v>117</v>
      </c>
      <c r="F45" s="301"/>
      <c r="G45" s="301">
        <v>5</v>
      </c>
      <c r="H45" s="301">
        <v>10</v>
      </c>
      <c r="I45" s="301">
        <v>4</v>
      </c>
      <c r="J45" s="301">
        <v>8</v>
      </c>
      <c r="L45" s="301">
        <f t="shared" si="2"/>
        <v>5</v>
      </c>
      <c r="M45" s="301">
        <f t="shared" si="2"/>
        <v>5</v>
      </c>
      <c r="N45" s="301">
        <f t="shared" si="2"/>
        <v>-6</v>
      </c>
      <c r="O45" s="301">
        <f t="shared" si="2"/>
        <v>4</v>
      </c>
      <c r="Q45" s="302" t="e">
        <f t="shared" si="3"/>
        <v>#DIV/0!</v>
      </c>
      <c r="R45" s="302">
        <f t="shared" si="3"/>
        <v>1</v>
      </c>
      <c r="S45" s="302">
        <f t="shared" si="3"/>
        <v>-0.6</v>
      </c>
      <c r="T45" s="302">
        <f t="shared" si="3"/>
        <v>1</v>
      </c>
    </row>
    <row r="46" spans="1:20">
      <c r="A46" s="661"/>
      <c r="B46" s="662"/>
      <c r="C46" s="661"/>
      <c r="D46" s="661"/>
      <c r="E46" s="300" t="s">
        <v>44</v>
      </c>
      <c r="F46" s="301">
        <v>14</v>
      </c>
      <c r="G46" s="301">
        <v>8</v>
      </c>
      <c r="H46" s="301">
        <v>16</v>
      </c>
      <c r="I46" s="301">
        <v>9</v>
      </c>
      <c r="J46" s="301">
        <v>12</v>
      </c>
      <c r="L46" s="301">
        <f t="shared" si="2"/>
        <v>-6</v>
      </c>
      <c r="M46" s="301">
        <f t="shared" si="2"/>
        <v>8</v>
      </c>
      <c r="N46" s="301">
        <f t="shared" si="2"/>
        <v>-7</v>
      </c>
      <c r="O46" s="301">
        <f t="shared" si="2"/>
        <v>3</v>
      </c>
      <c r="Q46" s="302">
        <f t="shared" si="3"/>
        <v>-0.42857142857142855</v>
      </c>
      <c r="R46" s="302">
        <f t="shared" si="3"/>
        <v>1</v>
      </c>
      <c r="S46" s="302">
        <f t="shared" si="3"/>
        <v>-0.4375</v>
      </c>
      <c r="T46" s="302">
        <f t="shared" si="3"/>
        <v>0.33333333333333331</v>
      </c>
    </row>
    <row r="47" spans="1:20">
      <c r="A47" s="661"/>
      <c r="B47" s="662"/>
      <c r="C47" s="661">
        <v>2</v>
      </c>
      <c r="D47" s="661"/>
      <c r="E47" s="300" t="s">
        <v>584</v>
      </c>
      <c r="F47" s="301"/>
      <c r="G47" s="301"/>
      <c r="H47" s="301"/>
      <c r="I47" s="301"/>
      <c r="J47" s="301">
        <v>16</v>
      </c>
      <c r="L47" s="301">
        <f t="shared" si="2"/>
        <v>0</v>
      </c>
      <c r="M47" s="301">
        <f t="shared" si="2"/>
        <v>0</v>
      </c>
      <c r="N47" s="301">
        <f t="shared" si="2"/>
        <v>0</v>
      </c>
      <c r="O47" s="301">
        <f t="shared" si="2"/>
        <v>16</v>
      </c>
      <c r="Q47" s="302" t="e">
        <f t="shared" si="3"/>
        <v>#DIV/0!</v>
      </c>
      <c r="R47" s="302" t="e">
        <f t="shared" si="3"/>
        <v>#DIV/0!</v>
      </c>
      <c r="S47" s="302" t="e">
        <f t="shared" si="3"/>
        <v>#DIV/0!</v>
      </c>
      <c r="T47" s="302" t="e">
        <f t="shared" si="3"/>
        <v>#DIV/0!</v>
      </c>
    </row>
    <row r="48" spans="1:20">
      <c r="A48" s="661"/>
      <c r="B48" s="662"/>
      <c r="C48" s="661"/>
      <c r="D48" s="661"/>
      <c r="E48" s="300" t="s">
        <v>585</v>
      </c>
      <c r="F48" s="301"/>
      <c r="G48" s="301"/>
      <c r="H48" s="301"/>
      <c r="I48" s="301"/>
      <c r="J48" s="301">
        <v>13</v>
      </c>
      <c r="L48" s="301">
        <f t="shared" si="2"/>
        <v>0</v>
      </c>
      <c r="M48" s="301">
        <f t="shared" si="2"/>
        <v>0</v>
      </c>
      <c r="N48" s="301">
        <f t="shared" si="2"/>
        <v>0</v>
      </c>
      <c r="O48" s="301">
        <f t="shared" si="2"/>
        <v>13</v>
      </c>
      <c r="Q48" s="302" t="e">
        <f t="shared" si="3"/>
        <v>#DIV/0!</v>
      </c>
      <c r="R48" s="302" t="e">
        <f t="shared" si="3"/>
        <v>#DIV/0!</v>
      </c>
      <c r="S48" s="302" t="e">
        <f t="shared" si="3"/>
        <v>#DIV/0!</v>
      </c>
      <c r="T48" s="302" t="e">
        <f t="shared" si="3"/>
        <v>#DIV/0!</v>
      </c>
    </row>
    <row r="49" spans="1:20">
      <c r="A49" s="661"/>
      <c r="B49" s="662"/>
      <c r="C49" s="661"/>
      <c r="D49" s="661"/>
      <c r="E49" s="300" t="s">
        <v>191</v>
      </c>
      <c r="F49" s="301"/>
      <c r="G49" s="301">
        <v>14</v>
      </c>
      <c r="H49" s="301">
        <v>14</v>
      </c>
      <c r="I49" s="301">
        <v>15</v>
      </c>
      <c r="J49" s="301"/>
      <c r="L49" s="301">
        <f t="shared" si="2"/>
        <v>14</v>
      </c>
      <c r="M49" s="301">
        <f t="shared" si="2"/>
        <v>0</v>
      </c>
      <c r="N49" s="301">
        <f t="shared" si="2"/>
        <v>1</v>
      </c>
      <c r="O49" s="301">
        <f t="shared" si="2"/>
        <v>-15</v>
      </c>
      <c r="Q49" s="302" t="e">
        <f t="shared" si="3"/>
        <v>#DIV/0!</v>
      </c>
      <c r="R49" s="302">
        <f t="shared" si="3"/>
        <v>0</v>
      </c>
      <c r="S49" s="302">
        <f t="shared" si="3"/>
        <v>7.1428571428571425E-2</v>
      </c>
      <c r="T49" s="302">
        <f t="shared" si="3"/>
        <v>-1</v>
      </c>
    </row>
    <row r="50" spans="1:20">
      <c r="A50" s="661"/>
      <c r="B50" s="662"/>
      <c r="C50" s="661"/>
      <c r="D50" s="661"/>
      <c r="E50" s="300" t="s">
        <v>38</v>
      </c>
      <c r="F50" s="301">
        <v>81</v>
      </c>
      <c r="G50" s="301">
        <v>78</v>
      </c>
      <c r="H50" s="301">
        <v>85</v>
      </c>
      <c r="I50" s="301">
        <v>98</v>
      </c>
      <c r="J50" s="301">
        <v>95</v>
      </c>
      <c r="L50" s="301">
        <f t="shared" si="2"/>
        <v>-3</v>
      </c>
      <c r="M50" s="301">
        <f t="shared" si="2"/>
        <v>7</v>
      </c>
      <c r="N50" s="301">
        <f t="shared" si="2"/>
        <v>13</v>
      </c>
      <c r="O50" s="301">
        <f t="shared" si="2"/>
        <v>-3</v>
      </c>
      <c r="Q50" s="302">
        <f t="shared" si="3"/>
        <v>-3.7037037037037035E-2</v>
      </c>
      <c r="R50" s="302">
        <f t="shared" si="3"/>
        <v>8.9743589743589744E-2</v>
      </c>
      <c r="S50" s="302">
        <f t="shared" si="3"/>
        <v>0.15294117647058825</v>
      </c>
      <c r="T50" s="302">
        <f t="shared" si="3"/>
        <v>-3.0612244897959183E-2</v>
      </c>
    </row>
    <row r="51" spans="1:20">
      <c r="A51" s="661"/>
      <c r="B51" s="662"/>
      <c r="C51" s="661"/>
      <c r="D51" s="661"/>
      <c r="E51" s="300" t="s">
        <v>127</v>
      </c>
      <c r="F51" s="301">
        <v>10</v>
      </c>
      <c r="G51" s="301">
        <v>5</v>
      </c>
      <c r="H51" s="301">
        <v>10</v>
      </c>
      <c r="I51" s="301">
        <v>13</v>
      </c>
      <c r="J51" s="301">
        <v>6</v>
      </c>
      <c r="L51" s="301">
        <f t="shared" si="2"/>
        <v>-5</v>
      </c>
      <c r="M51" s="301">
        <f t="shared" si="2"/>
        <v>5</v>
      </c>
      <c r="N51" s="301">
        <f t="shared" si="2"/>
        <v>3</v>
      </c>
      <c r="O51" s="301">
        <f t="shared" si="2"/>
        <v>-7</v>
      </c>
      <c r="Q51" s="302">
        <f t="shared" si="3"/>
        <v>-0.5</v>
      </c>
      <c r="R51" s="302">
        <f t="shared" si="3"/>
        <v>1</v>
      </c>
      <c r="S51" s="302">
        <f t="shared" si="3"/>
        <v>0.3</v>
      </c>
      <c r="T51" s="302">
        <f t="shared" si="3"/>
        <v>-0.53846153846153844</v>
      </c>
    </row>
    <row r="52" spans="1:20">
      <c r="A52" s="661"/>
      <c r="B52" s="662"/>
      <c r="C52" s="661"/>
      <c r="D52" s="661"/>
      <c r="E52" s="300" t="s">
        <v>46</v>
      </c>
      <c r="F52" s="301">
        <v>12</v>
      </c>
      <c r="G52" s="301">
        <v>9</v>
      </c>
      <c r="H52" s="301">
        <v>8</v>
      </c>
      <c r="I52" s="301">
        <v>11</v>
      </c>
      <c r="J52" s="301">
        <v>9</v>
      </c>
      <c r="L52" s="301">
        <f t="shared" si="2"/>
        <v>-3</v>
      </c>
      <c r="M52" s="301">
        <f t="shared" si="2"/>
        <v>-1</v>
      </c>
      <c r="N52" s="301">
        <f t="shared" si="2"/>
        <v>3</v>
      </c>
      <c r="O52" s="301">
        <f t="shared" si="2"/>
        <v>-2</v>
      </c>
      <c r="Q52" s="302">
        <f t="shared" si="3"/>
        <v>-0.25</v>
      </c>
      <c r="R52" s="302">
        <f t="shared" si="3"/>
        <v>-0.1111111111111111</v>
      </c>
      <c r="S52" s="302">
        <f t="shared" si="3"/>
        <v>0.375</v>
      </c>
      <c r="T52" s="302">
        <f t="shared" si="3"/>
        <v>-0.18181818181818182</v>
      </c>
    </row>
    <row r="53" spans="1:20">
      <c r="A53" s="661"/>
      <c r="B53" s="310" t="s">
        <v>506</v>
      </c>
      <c r="C53" s="311"/>
      <c r="D53" s="311"/>
      <c r="E53" s="312"/>
      <c r="F53" s="313">
        <v>234</v>
      </c>
      <c r="G53" s="313">
        <v>232</v>
      </c>
      <c r="H53" s="313">
        <v>284</v>
      </c>
      <c r="I53" s="313">
        <v>314</v>
      </c>
      <c r="J53" s="313">
        <v>344</v>
      </c>
      <c r="L53" s="313">
        <f t="shared" si="2"/>
        <v>-2</v>
      </c>
      <c r="M53" s="313">
        <f t="shared" si="2"/>
        <v>52</v>
      </c>
      <c r="N53" s="313">
        <f t="shared" si="2"/>
        <v>30</v>
      </c>
      <c r="O53" s="313">
        <f t="shared" si="2"/>
        <v>30</v>
      </c>
      <c r="Q53" s="314">
        <f t="shared" si="3"/>
        <v>-8.5470085470085479E-3</v>
      </c>
      <c r="R53" s="314">
        <f t="shared" si="3"/>
        <v>0.22413793103448276</v>
      </c>
      <c r="S53" s="314">
        <f t="shared" si="3"/>
        <v>0.10563380281690141</v>
      </c>
      <c r="T53" s="314">
        <f t="shared" si="3"/>
        <v>9.5541401273885357E-2</v>
      </c>
    </row>
    <row r="54" spans="1:20">
      <c r="A54" s="661"/>
      <c r="B54" s="662" t="s">
        <v>507</v>
      </c>
      <c r="C54" s="661">
        <v>1</v>
      </c>
      <c r="D54" s="661">
        <v>2</v>
      </c>
      <c r="E54" s="300" t="s">
        <v>140</v>
      </c>
      <c r="F54" s="301">
        <v>232</v>
      </c>
      <c r="G54" s="301">
        <v>224</v>
      </c>
      <c r="H54" s="301">
        <v>211</v>
      </c>
      <c r="I54" s="301">
        <v>233</v>
      </c>
      <c r="J54" s="301">
        <v>227</v>
      </c>
      <c r="L54" s="301">
        <f t="shared" si="2"/>
        <v>-8</v>
      </c>
      <c r="M54" s="301">
        <f t="shared" si="2"/>
        <v>-13</v>
      </c>
      <c r="N54" s="301">
        <f t="shared" si="2"/>
        <v>22</v>
      </c>
      <c r="O54" s="301">
        <f t="shared" si="2"/>
        <v>-6</v>
      </c>
      <c r="Q54" s="302">
        <f t="shared" si="3"/>
        <v>-3.4482758620689655E-2</v>
      </c>
      <c r="R54" s="302">
        <f t="shared" si="3"/>
        <v>-5.8035714285714288E-2</v>
      </c>
      <c r="S54" s="302">
        <f t="shared" si="3"/>
        <v>0.10426540284360189</v>
      </c>
      <c r="T54" s="302">
        <f t="shared" si="3"/>
        <v>-2.575107296137339E-2</v>
      </c>
    </row>
    <row r="55" spans="1:20">
      <c r="A55" s="661"/>
      <c r="B55" s="662"/>
      <c r="C55" s="661"/>
      <c r="D55" s="661"/>
      <c r="E55" s="300" t="s">
        <v>111</v>
      </c>
      <c r="F55" s="301">
        <v>1018</v>
      </c>
      <c r="G55" s="301">
        <v>1025</v>
      </c>
      <c r="H55" s="301">
        <v>998</v>
      </c>
      <c r="I55" s="301">
        <v>1115</v>
      </c>
      <c r="J55" s="301">
        <v>1288</v>
      </c>
      <c r="L55" s="301">
        <f t="shared" si="2"/>
        <v>7</v>
      </c>
      <c r="M55" s="301">
        <f t="shared" si="2"/>
        <v>-27</v>
      </c>
      <c r="N55" s="301">
        <f t="shared" si="2"/>
        <v>117</v>
      </c>
      <c r="O55" s="301">
        <f t="shared" si="2"/>
        <v>173</v>
      </c>
      <c r="Q55" s="302">
        <f t="shared" si="3"/>
        <v>6.8762278978389E-3</v>
      </c>
      <c r="R55" s="302">
        <f t="shared" si="3"/>
        <v>-2.6341463414634145E-2</v>
      </c>
      <c r="S55" s="302">
        <f t="shared" si="3"/>
        <v>0.11723446893787576</v>
      </c>
      <c r="T55" s="302">
        <f t="shared" si="3"/>
        <v>0.15515695067264573</v>
      </c>
    </row>
    <row r="56" spans="1:20">
      <c r="A56" s="661"/>
      <c r="B56" s="662"/>
      <c r="C56" s="661"/>
      <c r="D56" s="661"/>
      <c r="E56" s="300" t="s">
        <v>141</v>
      </c>
      <c r="F56" s="301">
        <v>47</v>
      </c>
      <c r="G56" s="301">
        <v>44</v>
      </c>
      <c r="H56" s="301">
        <v>38</v>
      </c>
      <c r="I56" s="301">
        <v>36</v>
      </c>
      <c r="J56" s="301">
        <v>34</v>
      </c>
      <c r="L56" s="301">
        <f t="shared" si="2"/>
        <v>-3</v>
      </c>
      <c r="M56" s="301">
        <f t="shared" si="2"/>
        <v>-6</v>
      </c>
      <c r="N56" s="301">
        <f t="shared" si="2"/>
        <v>-2</v>
      </c>
      <c r="O56" s="301">
        <f t="shared" si="2"/>
        <v>-2</v>
      </c>
      <c r="Q56" s="302">
        <f t="shared" si="3"/>
        <v>-6.3829787234042548E-2</v>
      </c>
      <c r="R56" s="302">
        <f t="shared" si="3"/>
        <v>-0.13636363636363635</v>
      </c>
      <c r="S56" s="302">
        <f t="shared" si="3"/>
        <v>-5.2631578947368418E-2</v>
      </c>
      <c r="T56" s="302">
        <f t="shared" si="3"/>
        <v>-5.5555555555555552E-2</v>
      </c>
    </row>
    <row r="57" spans="1:20">
      <c r="A57" s="661"/>
      <c r="B57" s="662"/>
      <c r="C57" s="661"/>
      <c r="D57" s="661"/>
      <c r="E57" s="300" t="s">
        <v>112</v>
      </c>
      <c r="F57" s="301">
        <v>47</v>
      </c>
      <c r="G57" s="301">
        <v>52</v>
      </c>
      <c r="H57" s="301">
        <v>34</v>
      </c>
      <c r="I57" s="301">
        <v>32</v>
      </c>
      <c r="J57" s="301">
        <v>42</v>
      </c>
      <c r="L57" s="301">
        <f t="shared" si="2"/>
        <v>5</v>
      </c>
      <c r="M57" s="301">
        <f t="shared" si="2"/>
        <v>-18</v>
      </c>
      <c r="N57" s="301">
        <f t="shared" si="2"/>
        <v>-2</v>
      </c>
      <c r="O57" s="301">
        <f t="shared" si="2"/>
        <v>10</v>
      </c>
      <c r="Q57" s="302">
        <f t="shared" si="3"/>
        <v>0.10638297872340426</v>
      </c>
      <c r="R57" s="302">
        <f t="shared" si="3"/>
        <v>-0.34615384615384615</v>
      </c>
      <c r="S57" s="302">
        <f t="shared" si="3"/>
        <v>-5.8823529411764705E-2</v>
      </c>
      <c r="T57" s="302">
        <f t="shared" si="3"/>
        <v>0.3125</v>
      </c>
    </row>
    <row r="58" spans="1:20">
      <c r="A58" s="661"/>
      <c r="B58" s="662"/>
      <c r="C58" s="661"/>
      <c r="D58" s="661"/>
      <c r="E58" s="300" t="s">
        <v>113</v>
      </c>
      <c r="F58" s="301">
        <v>1456</v>
      </c>
      <c r="G58" s="301">
        <v>1524</v>
      </c>
      <c r="H58" s="301">
        <v>1573</v>
      </c>
      <c r="I58" s="301">
        <v>1567</v>
      </c>
      <c r="J58" s="301">
        <v>1652</v>
      </c>
      <c r="L58" s="301">
        <f t="shared" si="2"/>
        <v>68</v>
      </c>
      <c r="M58" s="301">
        <f t="shared" si="2"/>
        <v>49</v>
      </c>
      <c r="N58" s="301">
        <f t="shared" si="2"/>
        <v>-6</v>
      </c>
      <c r="O58" s="301">
        <f t="shared" si="2"/>
        <v>85</v>
      </c>
      <c r="Q58" s="302">
        <f t="shared" si="3"/>
        <v>4.6703296703296704E-2</v>
      </c>
      <c r="R58" s="302">
        <f t="shared" si="3"/>
        <v>3.2152230971128612E-2</v>
      </c>
      <c r="S58" s="302">
        <f t="shared" si="3"/>
        <v>-3.8143674507310869E-3</v>
      </c>
      <c r="T58" s="302">
        <f t="shared" si="3"/>
        <v>5.4243777919591576E-2</v>
      </c>
    </row>
    <row r="59" spans="1:20">
      <c r="A59" s="661"/>
      <c r="B59" s="662"/>
      <c r="C59" s="661"/>
      <c r="D59" s="661"/>
      <c r="E59" s="300" t="s">
        <v>118</v>
      </c>
      <c r="F59" s="301">
        <v>455</v>
      </c>
      <c r="G59" s="301">
        <v>471</v>
      </c>
      <c r="H59" s="301">
        <v>451</v>
      </c>
      <c r="I59" s="301">
        <v>466</v>
      </c>
      <c r="J59" s="301">
        <v>429</v>
      </c>
      <c r="L59" s="301">
        <f t="shared" si="2"/>
        <v>16</v>
      </c>
      <c r="M59" s="301">
        <f t="shared" si="2"/>
        <v>-20</v>
      </c>
      <c r="N59" s="301">
        <f t="shared" si="2"/>
        <v>15</v>
      </c>
      <c r="O59" s="301">
        <f t="shared" si="2"/>
        <v>-37</v>
      </c>
      <c r="Q59" s="302">
        <f t="shared" si="3"/>
        <v>3.5164835164835165E-2</v>
      </c>
      <c r="R59" s="302">
        <f t="shared" si="3"/>
        <v>-4.2462845010615709E-2</v>
      </c>
      <c r="S59" s="302">
        <f t="shared" si="3"/>
        <v>3.325942350332594E-2</v>
      </c>
      <c r="T59" s="302">
        <f t="shared" si="3"/>
        <v>-7.9399141630901282E-2</v>
      </c>
    </row>
    <row r="60" spans="1:20">
      <c r="A60" s="661"/>
      <c r="B60" s="662"/>
      <c r="C60" s="661"/>
      <c r="D60" s="661"/>
      <c r="E60" s="300" t="s">
        <v>114</v>
      </c>
      <c r="F60" s="301">
        <v>4215</v>
      </c>
      <c r="G60" s="301">
        <v>4282</v>
      </c>
      <c r="H60" s="301">
        <v>4494</v>
      </c>
      <c r="I60" s="301">
        <v>4778</v>
      </c>
      <c r="J60" s="301">
        <v>4971</v>
      </c>
      <c r="L60" s="301">
        <f t="shared" si="2"/>
        <v>67</v>
      </c>
      <c r="M60" s="301">
        <f t="shared" si="2"/>
        <v>212</v>
      </c>
      <c r="N60" s="301">
        <f t="shared" si="2"/>
        <v>284</v>
      </c>
      <c r="O60" s="301">
        <f t="shared" si="2"/>
        <v>193</v>
      </c>
      <c r="Q60" s="302">
        <f t="shared" si="3"/>
        <v>1.5895610913404509E-2</v>
      </c>
      <c r="R60" s="302">
        <f t="shared" si="3"/>
        <v>4.950957496496964E-2</v>
      </c>
      <c r="S60" s="302">
        <f t="shared" si="3"/>
        <v>6.3195371606586559E-2</v>
      </c>
      <c r="T60" s="302">
        <f t="shared" si="3"/>
        <v>4.0393470071159482E-2</v>
      </c>
    </row>
    <row r="61" spans="1:20">
      <c r="A61" s="661"/>
      <c r="B61" s="662"/>
      <c r="C61" s="661"/>
      <c r="D61" s="661"/>
      <c r="E61" s="300" t="s">
        <v>142</v>
      </c>
      <c r="F61" s="301">
        <v>75</v>
      </c>
      <c r="G61" s="301">
        <v>80</v>
      </c>
      <c r="H61" s="301">
        <v>93</v>
      </c>
      <c r="I61" s="301">
        <v>82</v>
      </c>
      <c r="J61" s="301">
        <v>110</v>
      </c>
      <c r="L61" s="301">
        <f t="shared" si="2"/>
        <v>5</v>
      </c>
      <c r="M61" s="301">
        <f t="shared" si="2"/>
        <v>13</v>
      </c>
      <c r="N61" s="301">
        <f t="shared" si="2"/>
        <v>-11</v>
      </c>
      <c r="O61" s="301">
        <f t="shared" si="2"/>
        <v>28</v>
      </c>
      <c r="Q61" s="302">
        <f t="shared" si="3"/>
        <v>6.6666666666666666E-2</v>
      </c>
      <c r="R61" s="302">
        <f t="shared" si="3"/>
        <v>0.16250000000000001</v>
      </c>
      <c r="S61" s="302">
        <f t="shared" si="3"/>
        <v>-0.11827956989247312</v>
      </c>
      <c r="T61" s="302">
        <f t="shared" si="3"/>
        <v>0.34146341463414637</v>
      </c>
    </row>
    <row r="62" spans="1:20">
      <c r="A62" s="661"/>
      <c r="B62" s="662"/>
      <c r="C62" s="661">
        <v>2</v>
      </c>
      <c r="D62" s="661"/>
      <c r="E62" s="300" t="s">
        <v>143</v>
      </c>
      <c r="F62" s="301">
        <v>168</v>
      </c>
      <c r="G62" s="301">
        <v>150</v>
      </c>
      <c r="H62" s="301">
        <v>141</v>
      </c>
      <c r="I62" s="301">
        <v>141</v>
      </c>
      <c r="J62" s="301">
        <v>150</v>
      </c>
      <c r="L62" s="301">
        <f t="shared" si="2"/>
        <v>-18</v>
      </c>
      <c r="M62" s="301">
        <f t="shared" si="2"/>
        <v>-9</v>
      </c>
      <c r="N62" s="301">
        <f t="shared" si="2"/>
        <v>0</v>
      </c>
      <c r="O62" s="301">
        <f t="shared" si="2"/>
        <v>9</v>
      </c>
      <c r="Q62" s="302">
        <f t="shared" si="3"/>
        <v>-0.10714285714285714</v>
      </c>
      <c r="R62" s="302">
        <f t="shared" si="3"/>
        <v>-0.06</v>
      </c>
      <c r="S62" s="302">
        <f t="shared" si="3"/>
        <v>0</v>
      </c>
      <c r="T62" s="302">
        <f t="shared" si="3"/>
        <v>6.3829787234042548E-2</v>
      </c>
    </row>
    <row r="63" spans="1:20">
      <c r="A63" s="661"/>
      <c r="B63" s="662"/>
      <c r="C63" s="661"/>
      <c r="D63" s="661"/>
      <c r="E63" s="300" t="s">
        <v>119</v>
      </c>
      <c r="F63" s="301">
        <v>742</v>
      </c>
      <c r="G63" s="301">
        <v>723</v>
      </c>
      <c r="H63" s="301">
        <v>725</v>
      </c>
      <c r="I63" s="301">
        <v>771</v>
      </c>
      <c r="J63" s="301">
        <v>797</v>
      </c>
      <c r="L63" s="301">
        <f t="shared" si="2"/>
        <v>-19</v>
      </c>
      <c r="M63" s="301">
        <f t="shared" si="2"/>
        <v>2</v>
      </c>
      <c r="N63" s="301">
        <f t="shared" si="2"/>
        <v>46</v>
      </c>
      <c r="O63" s="301">
        <f t="shared" si="2"/>
        <v>26</v>
      </c>
      <c r="Q63" s="302">
        <f t="shared" si="3"/>
        <v>-2.5606469002695417E-2</v>
      </c>
      <c r="R63" s="302">
        <f t="shared" si="3"/>
        <v>2.7662517289073307E-3</v>
      </c>
      <c r="S63" s="302">
        <f t="shared" si="3"/>
        <v>6.344827586206897E-2</v>
      </c>
      <c r="T63" s="302">
        <f t="shared" si="3"/>
        <v>3.372243839169909E-2</v>
      </c>
    </row>
    <row r="64" spans="1:20">
      <c r="A64" s="661"/>
      <c r="B64" s="662"/>
      <c r="C64" s="661"/>
      <c r="D64" s="661"/>
      <c r="E64" s="300" t="s">
        <v>144</v>
      </c>
      <c r="F64" s="301">
        <v>25</v>
      </c>
      <c r="G64" s="301">
        <v>19</v>
      </c>
      <c r="H64" s="301">
        <v>16</v>
      </c>
      <c r="I64" s="301">
        <v>10</v>
      </c>
      <c r="J64" s="301">
        <v>7</v>
      </c>
      <c r="L64" s="301">
        <f t="shared" si="2"/>
        <v>-6</v>
      </c>
      <c r="M64" s="301">
        <f t="shared" si="2"/>
        <v>-3</v>
      </c>
      <c r="N64" s="301">
        <f t="shared" si="2"/>
        <v>-6</v>
      </c>
      <c r="O64" s="301">
        <f t="shared" si="2"/>
        <v>-3</v>
      </c>
      <c r="Q64" s="302">
        <f t="shared" si="3"/>
        <v>-0.24</v>
      </c>
      <c r="R64" s="302">
        <f t="shared" si="3"/>
        <v>-0.15789473684210525</v>
      </c>
      <c r="S64" s="302">
        <f t="shared" si="3"/>
        <v>-0.375</v>
      </c>
      <c r="T64" s="302">
        <f t="shared" si="3"/>
        <v>-0.3</v>
      </c>
    </row>
    <row r="65" spans="1:20">
      <c r="A65" s="661"/>
      <c r="B65" s="662"/>
      <c r="C65" s="661"/>
      <c r="D65" s="661"/>
      <c r="E65" s="300" t="s">
        <v>120</v>
      </c>
      <c r="F65" s="301">
        <v>38</v>
      </c>
      <c r="G65" s="301">
        <v>31</v>
      </c>
      <c r="H65" s="301">
        <v>32</v>
      </c>
      <c r="I65" s="301">
        <v>25</v>
      </c>
      <c r="J65" s="301">
        <v>22</v>
      </c>
      <c r="L65" s="301">
        <f t="shared" si="2"/>
        <v>-7</v>
      </c>
      <c r="M65" s="301">
        <f t="shared" si="2"/>
        <v>1</v>
      </c>
      <c r="N65" s="301">
        <f t="shared" si="2"/>
        <v>-7</v>
      </c>
      <c r="O65" s="301">
        <f t="shared" si="2"/>
        <v>-3</v>
      </c>
      <c r="Q65" s="302">
        <f t="shared" si="3"/>
        <v>-0.18421052631578946</v>
      </c>
      <c r="R65" s="302">
        <f t="shared" si="3"/>
        <v>3.2258064516129031E-2</v>
      </c>
      <c r="S65" s="302">
        <f t="shared" si="3"/>
        <v>-0.21875</v>
      </c>
      <c r="T65" s="302">
        <f t="shared" si="3"/>
        <v>-0.12</v>
      </c>
    </row>
    <row r="66" spans="1:20">
      <c r="A66" s="661"/>
      <c r="B66" s="662"/>
      <c r="C66" s="661"/>
      <c r="D66" s="661"/>
      <c r="E66" s="300" t="s">
        <v>121</v>
      </c>
      <c r="F66" s="301">
        <v>1002</v>
      </c>
      <c r="G66" s="301">
        <v>1045</v>
      </c>
      <c r="H66" s="301">
        <v>1131</v>
      </c>
      <c r="I66" s="301">
        <v>1131</v>
      </c>
      <c r="J66" s="301">
        <v>1168</v>
      </c>
      <c r="L66" s="301">
        <f t="shared" si="2"/>
        <v>43</v>
      </c>
      <c r="M66" s="301">
        <f t="shared" si="2"/>
        <v>86</v>
      </c>
      <c r="N66" s="301">
        <f t="shared" si="2"/>
        <v>0</v>
      </c>
      <c r="O66" s="301">
        <f t="shared" si="2"/>
        <v>37</v>
      </c>
      <c r="Q66" s="302">
        <f t="shared" si="3"/>
        <v>4.291417165668663E-2</v>
      </c>
      <c r="R66" s="302">
        <f t="shared" si="3"/>
        <v>8.2296650717703354E-2</v>
      </c>
      <c r="S66" s="302">
        <f t="shared" si="3"/>
        <v>0</v>
      </c>
      <c r="T66" s="302">
        <f t="shared" si="3"/>
        <v>3.2714412024756855E-2</v>
      </c>
    </row>
    <row r="67" spans="1:20">
      <c r="A67" s="661"/>
      <c r="B67" s="662"/>
      <c r="C67" s="661"/>
      <c r="D67" s="661"/>
      <c r="E67" s="300" t="s">
        <v>146</v>
      </c>
      <c r="F67" s="301">
        <v>328</v>
      </c>
      <c r="G67" s="301">
        <v>325</v>
      </c>
      <c r="H67" s="301">
        <v>344</v>
      </c>
      <c r="I67" s="301">
        <v>369</v>
      </c>
      <c r="J67" s="301">
        <v>370</v>
      </c>
      <c r="L67" s="301">
        <f t="shared" si="2"/>
        <v>-3</v>
      </c>
      <c r="M67" s="301">
        <f t="shared" si="2"/>
        <v>19</v>
      </c>
      <c r="N67" s="301">
        <f t="shared" si="2"/>
        <v>25</v>
      </c>
      <c r="O67" s="301">
        <f t="shared" si="2"/>
        <v>1</v>
      </c>
      <c r="Q67" s="302">
        <f t="shared" si="3"/>
        <v>-9.1463414634146336E-3</v>
      </c>
      <c r="R67" s="302">
        <f t="shared" si="3"/>
        <v>5.8461538461538461E-2</v>
      </c>
      <c r="S67" s="302">
        <f t="shared" si="3"/>
        <v>7.2674418604651167E-2</v>
      </c>
      <c r="T67" s="302">
        <f t="shared" si="3"/>
        <v>2.7100271002710027E-3</v>
      </c>
    </row>
    <row r="68" spans="1:20">
      <c r="A68" s="661"/>
      <c r="B68" s="662"/>
      <c r="C68" s="661"/>
      <c r="D68" s="661"/>
      <c r="E68" s="300" t="s">
        <v>122</v>
      </c>
      <c r="F68" s="301">
        <v>3125</v>
      </c>
      <c r="G68" s="301">
        <v>3124</v>
      </c>
      <c r="H68" s="301">
        <v>3244</v>
      </c>
      <c r="I68" s="301">
        <v>3478</v>
      </c>
      <c r="J68" s="301">
        <v>3687</v>
      </c>
      <c r="L68" s="301">
        <f t="shared" si="2"/>
        <v>-1</v>
      </c>
      <c r="M68" s="301">
        <f t="shared" si="2"/>
        <v>120</v>
      </c>
      <c r="N68" s="301">
        <f t="shared" si="2"/>
        <v>234</v>
      </c>
      <c r="O68" s="301">
        <f t="shared" si="2"/>
        <v>209</v>
      </c>
      <c r="Q68" s="302">
        <f t="shared" si="3"/>
        <v>-3.2000000000000003E-4</v>
      </c>
      <c r="R68" s="302">
        <f t="shared" si="3"/>
        <v>3.8412291933418691E-2</v>
      </c>
      <c r="S68" s="302">
        <f t="shared" si="3"/>
        <v>7.2133168927250302E-2</v>
      </c>
      <c r="T68" s="302">
        <f t="shared" si="3"/>
        <v>6.0092006900517539E-2</v>
      </c>
    </row>
    <row r="69" spans="1:20">
      <c r="A69" s="661"/>
      <c r="B69" s="662"/>
      <c r="C69" s="661"/>
      <c r="D69" s="661"/>
      <c r="E69" s="300" t="s">
        <v>145</v>
      </c>
      <c r="F69" s="301">
        <v>56</v>
      </c>
      <c r="G69" s="301">
        <v>46</v>
      </c>
      <c r="H69" s="301">
        <v>58</v>
      </c>
      <c r="I69" s="301">
        <v>62</v>
      </c>
      <c r="J69" s="301">
        <v>52</v>
      </c>
      <c r="L69" s="301">
        <f t="shared" si="2"/>
        <v>-10</v>
      </c>
      <c r="M69" s="301">
        <f t="shared" si="2"/>
        <v>12</v>
      </c>
      <c r="N69" s="301">
        <f t="shared" si="2"/>
        <v>4</v>
      </c>
      <c r="O69" s="301">
        <f t="shared" si="2"/>
        <v>-10</v>
      </c>
      <c r="Q69" s="302">
        <f t="shared" si="3"/>
        <v>-0.17857142857142858</v>
      </c>
      <c r="R69" s="302">
        <f t="shared" si="3"/>
        <v>0.2608695652173913</v>
      </c>
      <c r="S69" s="302">
        <f t="shared" si="3"/>
        <v>6.8965517241379309E-2</v>
      </c>
      <c r="T69" s="302">
        <f t="shared" si="3"/>
        <v>-0.16129032258064516</v>
      </c>
    </row>
    <row r="70" spans="1:20">
      <c r="A70" s="661"/>
      <c r="B70" s="310" t="s">
        <v>508</v>
      </c>
      <c r="C70" s="311"/>
      <c r="D70" s="311"/>
      <c r="E70" s="312"/>
      <c r="F70" s="313">
        <v>13029</v>
      </c>
      <c r="G70" s="313">
        <v>13165</v>
      </c>
      <c r="H70" s="313">
        <v>13583</v>
      </c>
      <c r="I70" s="313">
        <v>14296</v>
      </c>
      <c r="J70" s="313">
        <v>15006</v>
      </c>
      <c r="L70" s="313">
        <f t="shared" si="2"/>
        <v>136</v>
      </c>
      <c r="M70" s="313">
        <f t="shared" si="2"/>
        <v>418</v>
      </c>
      <c r="N70" s="313">
        <f t="shared" si="2"/>
        <v>713</v>
      </c>
      <c r="O70" s="313">
        <f t="shared" si="2"/>
        <v>710</v>
      </c>
      <c r="Q70" s="314">
        <f t="shared" si="3"/>
        <v>1.0438253127638346E-2</v>
      </c>
      <c r="R70" s="314">
        <f t="shared" si="3"/>
        <v>3.1750854538549186E-2</v>
      </c>
      <c r="S70" s="314">
        <f t="shared" si="3"/>
        <v>5.249208569535449E-2</v>
      </c>
      <c r="T70" s="314">
        <f t="shared" si="3"/>
        <v>4.9664241745942923E-2</v>
      </c>
    </row>
    <row r="71" spans="1:20">
      <c r="A71" s="661"/>
      <c r="B71" s="662" t="s">
        <v>4</v>
      </c>
      <c r="C71" s="661">
        <v>1</v>
      </c>
      <c r="D71" s="661">
        <v>2</v>
      </c>
      <c r="E71" s="300" t="s">
        <v>509</v>
      </c>
      <c r="F71" s="301"/>
      <c r="G71" s="301"/>
      <c r="H71" s="301"/>
      <c r="I71" s="301">
        <v>642</v>
      </c>
      <c r="J71" s="301">
        <v>724</v>
      </c>
      <c r="L71" s="301">
        <f t="shared" ref="L71:O130" si="4">G71-F71</f>
        <v>0</v>
      </c>
      <c r="M71" s="301">
        <f t="shared" si="4"/>
        <v>0</v>
      </c>
      <c r="N71" s="301">
        <f t="shared" si="4"/>
        <v>642</v>
      </c>
      <c r="O71" s="301">
        <f t="shared" si="4"/>
        <v>82</v>
      </c>
      <c r="Q71" s="302" t="e">
        <f t="shared" ref="Q71:T130" si="5">L71/F71</f>
        <v>#DIV/0!</v>
      </c>
      <c r="R71" s="302" t="e">
        <f t="shared" si="5"/>
        <v>#DIV/0!</v>
      </c>
      <c r="S71" s="302" t="e">
        <f t="shared" si="5"/>
        <v>#DIV/0!</v>
      </c>
      <c r="T71" s="302">
        <f t="shared" si="5"/>
        <v>0.1277258566978193</v>
      </c>
    </row>
    <row r="72" spans="1:20">
      <c r="A72" s="661"/>
      <c r="B72" s="662"/>
      <c r="C72" s="661"/>
      <c r="D72" s="661"/>
      <c r="E72" s="300" t="s">
        <v>192</v>
      </c>
      <c r="F72" s="301"/>
      <c r="G72" s="301"/>
      <c r="H72" s="301">
        <v>4</v>
      </c>
      <c r="I72" s="301"/>
      <c r="J72" s="301"/>
      <c r="L72" s="301">
        <f t="shared" si="4"/>
        <v>0</v>
      </c>
      <c r="M72" s="301">
        <f t="shared" si="4"/>
        <v>4</v>
      </c>
      <c r="N72" s="301">
        <f t="shared" si="4"/>
        <v>-4</v>
      </c>
      <c r="O72" s="301">
        <f t="shared" si="4"/>
        <v>0</v>
      </c>
      <c r="Q72" s="302" t="e">
        <f t="shared" si="5"/>
        <v>#DIV/0!</v>
      </c>
      <c r="R72" s="302" t="e">
        <f t="shared" si="5"/>
        <v>#DIV/0!</v>
      </c>
      <c r="S72" s="302">
        <f t="shared" si="5"/>
        <v>-1</v>
      </c>
      <c r="T72" s="302" t="e">
        <f t="shared" si="5"/>
        <v>#DIV/0!</v>
      </c>
    </row>
    <row r="73" spans="1:20">
      <c r="A73" s="661"/>
      <c r="B73" s="662"/>
      <c r="C73" s="661"/>
      <c r="D73" s="661"/>
      <c r="E73" s="300" t="s">
        <v>510</v>
      </c>
      <c r="F73" s="301"/>
      <c r="G73" s="301"/>
      <c r="H73" s="301"/>
      <c r="I73" s="301">
        <v>1</v>
      </c>
      <c r="J73" s="301">
        <v>4</v>
      </c>
      <c r="L73" s="301">
        <f t="shared" si="4"/>
        <v>0</v>
      </c>
      <c r="M73" s="301">
        <f t="shared" si="4"/>
        <v>0</v>
      </c>
      <c r="N73" s="301">
        <f t="shared" si="4"/>
        <v>1</v>
      </c>
      <c r="O73" s="301">
        <f t="shared" si="4"/>
        <v>3</v>
      </c>
      <c r="Q73" s="302" t="e">
        <f t="shared" si="5"/>
        <v>#DIV/0!</v>
      </c>
      <c r="R73" s="302" t="e">
        <f t="shared" si="5"/>
        <v>#DIV/0!</v>
      </c>
      <c r="S73" s="302" t="e">
        <f t="shared" si="5"/>
        <v>#DIV/0!</v>
      </c>
      <c r="T73" s="302">
        <f t="shared" si="5"/>
        <v>3</v>
      </c>
    </row>
    <row r="74" spans="1:20">
      <c r="A74" s="661"/>
      <c r="B74" s="662"/>
      <c r="C74" s="661"/>
      <c r="D74" s="661"/>
      <c r="E74" s="300" t="s">
        <v>511</v>
      </c>
      <c r="F74" s="301"/>
      <c r="G74" s="301"/>
      <c r="H74" s="301"/>
      <c r="I74" s="301">
        <v>239</v>
      </c>
      <c r="J74" s="301">
        <v>234</v>
      </c>
      <c r="L74" s="301">
        <f t="shared" si="4"/>
        <v>0</v>
      </c>
      <c r="M74" s="301">
        <f t="shared" si="4"/>
        <v>0</v>
      </c>
      <c r="N74" s="301">
        <f t="shared" si="4"/>
        <v>239</v>
      </c>
      <c r="O74" s="301">
        <f t="shared" si="4"/>
        <v>-5</v>
      </c>
      <c r="Q74" s="302" t="e">
        <f t="shared" si="5"/>
        <v>#DIV/0!</v>
      </c>
      <c r="R74" s="302" t="e">
        <f t="shared" si="5"/>
        <v>#DIV/0!</v>
      </c>
      <c r="S74" s="302" t="e">
        <f t="shared" si="5"/>
        <v>#DIV/0!</v>
      </c>
      <c r="T74" s="302">
        <f t="shared" si="5"/>
        <v>-2.0920502092050208E-2</v>
      </c>
    </row>
    <row r="75" spans="1:20">
      <c r="A75" s="661"/>
      <c r="B75" s="662"/>
      <c r="C75" s="661"/>
      <c r="D75" s="661"/>
      <c r="E75" s="300" t="s">
        <v>24</v>
      </c>
      <c r="F75" s="301">
        <v>787</v>
      </c>
      <c r="G75" s="301">
        <v>765</v>
      </c>
      <c r="H75" s="301">
        <v>751</v>
      </c>
      <c r="I75" s="301">
        <v>730</v>
      </c>
      <c r="J75" s="301">
        <v>754</v>
      </c>
      <c r="L75" s="301">
        <f t="shared" si="4"/>
        <v>-22</v>
      </c>
      <c r="M75" s="301">
        <f t="shared" si="4"/>
        <v>-14</v>
      </c>
      <c r="N75" s="301">
        <f t="shared" si="4"/>
        <v>-21</v>
      </c>
      <c r="O75" s="301">
        <f t="shared" si="4"/>
        <v>24</v>
      </c>
      <c r="Q75" s="302">
        <f t="shared" si="5"/>
        <v>-2.795425667090216E-2</v>
      </c>
      <c r="R75" s="302">
        <f t="shared" si="5"/>
        <v>-1.8300653594771243E-2</v>
      </c>
      <c r="S75" s="302">
        <f t="shared" si="5"/>
        <v>-2.7962716378162451E-2</v>
      </c>
      <c r="T75" s="302">
        <f t="shared" si="5"/>
        <v>3.287671232876712E-2</v>
      </c>
    </row>
    <row r="76" spans="1:20">
      <c r="A76" s="661"/>
      <c r="B76" s="662"/>
      <c r="C76" s="661"/>
      <c r="D76" s="661"/>
      <c r="E76" s="300" t="s">
        <v>55</v>
      </c>
      <c r="F76" s="301">
        <v>1985</v>
      </c>
      <c r="G76" s="301">
        <v>1996</v>
      </c>
      <c r="H76" s="301">
        <v>1994</v>
      </c>
      <c r="I76" s="301">
        <v>1944</v>
      </c>
      <c r="J76" s="301">
        <v>1994</v>
      </c>
      <c r="L76" s="301">
        <f t="shared" si="4"/>
        <v>11</v>
      </c>
      <c r="M76" s="301">
        <f t="shared" si="4"/>
        <v>-2</v>
      </c>
      <c r="N76" s="301">
        <f t="shared" si="4"/>
        <v>-50</v>
      </c>
      <c r="O76" s="301">
        <f t="shared" si="4"/>
        <v>50</v>
      </c>
      <c r="Q76" s="302">
        <f t="shared" si="5"/>
        <v>5.5415617128463475E-3</v>
      </c>
      <c r="R76" s="302">
        <f t="shared" si="5"/>
        <v>-1.002004008016032E-3</v>
      </c>
      <c r="S76" s="302">
        <f t="shared" si="5"/>
        <v>-2.5075225677031094E-2</v>
      </c>
      <c r="T76" s="302">
        <f t="shared" si="5"/>
        <v>2.5720164609053499E-2</v>
      </c>
    </row>
    <row r="77" spans="1:20">
      <c r="A77" s="661"/>
      <c r="B77" s="662"/>
      <c r="C77" s="661"/>
      <c r="D77" s="661"/>
      <c r="E77" s="300" t="s">
        <v>193</v>
      </c>
      <c r="F77" s="301">
        <v>13</v>
      </c>
      <c r="G77" s="301">
        <v>13</v>
      </c>
      <c r="H77" s="301">
        <v>8</v>
      </c>
      <c r="I77" s="301">
        <v>7</v>
      </c>
      <c r="J77" s="301">
        <v>10</v>
      </c>
      <c r="L77" s="301">
        <f t="shared" si="4"/>
        <v>0</v>
      </c>
      <c r="M77" s="301">
        <f t="shared" si="4"/>
        <v>-5</v>
      </c>
      <c r="N77" s="301">
        <f t="shared" si="4"/>
        <v>-1</v>
      </c>
      <c r="O77" s="301">
        <f t="shared" si="4"/>
        <v>3</v>
      </c>
      <c r="Q77" s="302">
        <f t="shared" si="5"/>
        <v>0</v>
      </c>
      <c r="R77" s="302">
        <f t="shared" si="5"/>
        <v>-0.38461538461538464</v>
      </c>
      <c r="S77" s="302">
        <f t="shared" si="5"/>
        <v>-0.125</v>
      </c>
      <c r="T77" s="302">
        <f t="shared" si="5"/>
        <v>0.42857142857142855</v>
      </c>
    </row>
    <row r="78" spans="1:20">
      <c r="A78" s="661"/>
      <c r="B78" s="662"/>
      <c r="C78" s="661"/>
      <c r="D78" s="661"/>
      <c r="E78" s="300" t="s">
        <v>59</v>
      </c>
      <c r="F78" s="301">
        <v>246</v>
      </c>
      <c r="G78" s="301">
        <v>206</v>
      </c>
      <c r="H78" s="301">
        <v>210</v>
      </c>
      <c r="I78" s="301"/>
      <c r="J78" s="301"/>
      <c r="L78" s="301">
        <f t="shared" si="4"/>
        <v>-40</v>
      </c>
      <c r="M78" s="301">
        <f t="shared" si="4"/>
        <v>4</v>
      </c>
      <c r="N78" s="301">
        <f t="shared" si="4"/>
        <v>-210</v>
      </c>
      <c r="O78" s="301">
        <f t="shared" si="4"/>
        <v>0</v>
      </c>
      <c r="Q78" s="302">
        <f t="shared" si="5"/>
        <v>-0.16260162601626016</v>
      </c>
      <c r="R78" s="302">
        <f t="shared" si="5"/>
        <v>1.9417475728155338E-2</v>
      </c>
      <c r="S78" s="302">
        <f t="shared" si="5"/>
        <v>-1</v>
      </c>
      <c r="T78" s="302" t="e">
        <f t="shared" si="5"/>
        <v>#DIV/0!</v>
      </c>
    </row>
    <row r="79" spans="1:20">
      <c r="A79" s="661"/>
      <c r="B79" s="662"/>
      <c r="C79" s="661"/>
      <c r="D79" s="661"/>
      <c r="E79" s="300" t="s">
        <v>83</v>
      </c>
      <c r="F79" s="301">
        <v>1161</v>
      </c>
      <c r="G79" s="301">
        <v>1108</v>
      </c>
      <c r="H79" s="301">
        <v>1083</v>
      </c>
      <c r="I79" s="301">
        <v>1135</v>
      </c>
      <c r="J79" s="301">
        <v>1111</v>
      </c>
      <c r="L79" s="301">
        <f t="shared" si="4"/>
        <v>-53</v>
      </c>
      <c r="M79" s="301">
        <f t="shared" si="4"/>
        <v>-25</v>
      </c>
      <c r="N79" s="301">
        <f t="shared" si="4"/>
        <v>52</v>
      </c>
      <c r="O79" s="301">
        <f t="shared" si="4"/>
        <v>-24</v>
      </c>
      <c r="Q79" s="302">
        <f t="shared" si="5"/>
        <v>-4.5650301464254951E-2</v>
      </c>
      <c r="R79" s="302">
        <f t="shared" si="5"/>
        <v>-2.2563176895306861E-2</v>
      </c>
      <c r="S79" s="302">
        <f t="shared" si="5"/>
        <v>4.8014773776546629E-2</v>
      </c>
      <c r="T79" s="302">
        <f t="shared" si="5"/>
        <v>-2.1145374449339206E-2</v>
      </c>
    </row>
    <row r="80" spans="1:20">
      <c r="A80" s="661"/>
      <c r="B80" s="662"/>
      <c r="C80" s="661"/>
      <c r="D80" s="661"/>
      <c r="E80" s="300" t="s">
        <v>65</v>
      </c>
      <c r="F80" s="301">
        <v>603</v>
      </c>
      <c r="G80" s="301">
        <v>575</v>
      </c>
      <c r="H80" s="301">
        <v>608</v>
      </c>
      <c r="I80" s="301"/>
      <c r="J80" s="301"/>
      <c r="L80" s="301">
        <f t="shared" si="4"/>
        <v>-28</v>
      </c>
      <c r="M80" s="301">
        <f t="shared" si="4"/>
        <v>33</v>
      </c>
      <c r="N80" s="301">
        <f t="shared" si="4"/>
        <v>-608</v>
      </c>
      <c r="O80" s="301">
        <f t="shared" si="4"/>
        <v>0</v>
      </c>
      <c r="Q80" s="302">
        <f t="shared" si="5"/>
        <v>-4.6434494195688222E-2</v>
      </c>
      <c r="R80" s="302">
        <f t="shared" si="5"/>
        <v>5.7391304347826085E-2</v>
      </c>
      <c r="S80" s="302">
        <f t="shared" si="5"/>
        <v>-1</v>
      </c>
      <c r="T80" s="302" t="e">
        <f t="shared" si="5"/>
        <v>#DIV/0!</v>
      </c>
    </row>
    <row r="81" spans="1:20">
      <c r="A81" s="661"/>
      <c r="B81" s="662"/>
      <c r="C81" s="661"/>
      <c r="D81" s="661"/>
      <c r="E81" s="300" t="s">
        <v>147</v>
      </c>
      <c r="F81" s="301">
        <v>4159</v>
      </c>
      <c r="G81" s="301">
        <v>4312</v>
      </c>
      <c r="H81" s="301">
        <v>4364</v>
      </c>
      <c r="I81" s="301">
        <v>4334</v>
      </c>
      <c r="J81" s="301">
        <v>4449</v>
      </c>
      <c r="L81" s="301">
        <f t="shared" si="4"/>
        <v>153</v>
      </c>
      <c r="M81" s="301">
        <f t="shared" si="4"/>
        <v>52</v>
      </c>
      <c r="N81" s="301">
        <f t="shared" si="4"/>
        <v>-30</v>
      </c>
      <c r="O81" s="301">
        <f t="shared" si="4"/>
        <v>115</v>
      </c>
      <c r="Q81" s="302">
        <f t="shared" si="5"/>
        <v>3.6787689348401056E-2</v>
      </c>
      <c r="R81" s="302">
        <f t="shared" si="5"/>
        <v>1.2059369202226345E-2</v>
      </c>
      <c r="S81" s="302">
        <f t="shared" si="5"/>
        <v>-6.8744271310724105E-3</v>
      </c>
      <c r="T81" s="302">
        <f t="shared" si="5"/>
        <v>2.65343793262575E-2</v>
      </c>
    </row>
    <row r="82" spans="1:20">
      <c r="A82" s="661"/>
      <c r="B82" s="662"/>
      <c r="C82" s="661"/>
      <c r="D82" s="661"/>
      <c r="E82" s="300" t="s">
        <v>148</v>
      </c>
      <c r="F82" s="301">
        <v>313</v>
      </c>
      <c r="G82" s="301">
        <v>295</v>
      </c>
      <c r="H82" s="301">
        <v>263</v>
      </c>
      <c r="I82" s="301">
        <v>279</v>
      </c>
      <c r="J82" s="301">
        <v>241</v>
      </c>
      <c r="L82" s="301">
        <f t="shared" si="4"/>
        <v>-18</v>
      </c>
      <c r="M82" s="301">
        <f t="shared" si="4"/>
        <v>-32</v>
      </c>
      <c r="N82" s="301">
        <f t="shared" si="4"/>
        <v>16</v>
      </c>
      <c r="O82" s="301">
        <f t="shared" si="4"/>
        <v>-38</v>
      </c>
      <c r="Q82" s="302">
        <f t="shared" si="5"/>
        <v>-5.7507987220447282E-2</v>
      </c>
      <c r="R82" s="302">
        <f t="shared" si="5"/>
        <v>-0.10847457627118644</v>
      </c>
      <c r="S82" s="302">
        <f t="shared" si="5"/>
        <v>6.0836501901140684E-2</v>
      </c>
      <c r="T82" s="302">
        <f t="shared" si="5"/>
        <v>-0.13620071684587814</v>
      </c>
    </row>
    <row r="83" spans="1:20">
      <c r="A83" s="661"/>
      <c r="B83" s="662"/>
      <c r="C83" s="661"/>
      <c r="D83" s="661"/>
      <c r="E83" s="300" t="s">
        <v>194</v>
      </c>
      <c r="F83" s="301"/>
      <c r="G83" s="301"/>
      <c r="H83" s="301">
        <v>146</v>
      </c>
      <c r="I83" s="301">
        <v>153</v>
      </c>
      <c r="J83" s="301">
        <v>168</v>
      </c>
      <c r="L83" s="301">
        <f t="shared" si="4"/>
        <v>0</v>
      </c>
      <c r="M83" s="301">
        <f t="shared" si="4"/>
        <v>146</v>
      </c>
      <c r="N83" s="301">
        <f t="shared" si="4"/>
        <v>7</v>
      </c>
      <c r="O83" s="301">
        <f t="shared" si="4"/>
        <v>15</v>
      </c>
      <c r="Q83" s="302" t="e">
        <f t="shared" si="5"/>
        <v>#DIV/0!</v>
      </c>
      <c r="R83" s="302" t="e">
        <f t="shared" si="5"/>
        <v>#DIV/0!</v>
      </c>
      <c r="S83" s="302">
        <f t="shared" si="5"/>
        <v>4.7945205479452052E-2</v>
      </c>
      <c r="T83" s="302">
        <f t="shared" si="5"/>
        <v>9.8039215686274508E-2</v>
      </c>
    </row>
    <row r="84" spans="1:20">
      <c r="A84" s="661"/>
      <c r="B84" s="662"/>
      <c r="C84" s="661"/>
      <c r="D84" s="661"/>
      <c r="E84" s="300" t="s">
        <v>166</v>
      </c>
      <c r="F84" s="301">
        <v>657</v>
      </c>
      <c r="G84" s="301">
        <v>678</v>
      </c>
      <c r="H84" s="301">
        <v>674</v>
      </c>
      <c r="I84" s="301">
        <v>563</v>
      </c>
      <c r="J84" s="301">
        <v>552</v>
      </c>
      <c r="L84" s="301">
        <f t="shared" si="4"/>
        <v>21</v>
      </c>
      <c r="M84" s="301">
        <f t="shared" si="4"/>
        <v>-4</v>
      </c>
      <c r="N84" s="301">
        <f t="shared" si="4"/>
        <v>-111</v>
      </c>
      <c r="O84" s="301">
        <f t="shared" si="4"/>
        <v>-11</v>
      </c>
      <c r="Q84" s="302">
        <f t="shared" si="5"/>
        <v>3.1963470319634701E-2</v>
      </c>
      <c r="R84" s="302">
        <f t="shared" si="5"/>
        <v>-5.8997050147492625E-3</v>
      </c>
      <c r="S84" s="302">
        <f t="shared" si="5"/>
        <v>-0.16468842729970326</v>
      </c>
      <c r="T84" s="302">
        <f t="shared" si="5"/>
        <v>-1.9538188277087035E-2</v>
      </c>
    </row>
    <row r="85" spans="1:20">
      <c r="A85" s="661"/>
      <c r="B85" s="662"/>
      <c r="C85" s="661"/>
      <c r="D85" s="661"/>
      <c r="E85" s="300" t="s">
        <v>61</v>
      </c>
      <c r="F85" s="301">
        <v>5</v>
      </c>
      <c r="G85" s="301">
        <v>1</v>
      </c>
      <c r="H85" s="301">
        <v>4</v>
      </c>
      <c r="I85" s="301">
        <v>2</v>
      </c>
      <c r="J85" s="301">
        <v>4</v>
      </c>
      <c r="L85" s="301">
        <f t="shared" si="4"/>
        <v>-4</v>
      </c>
      <c r="M85" s="301">
        <f t="shared" si="4"/>
        <v>3</v>
      </c>
      <c r="N85" s="301">
        <f t="shared" si="4"/>
        <v>-2</v>
      </c>
      <c r="O85" s="301">
        <f t="shared" si="4"/>
        <v>2</v>
      </c>
      <c r="Q85" s="302">
        <f t="shared" si="5"/>
        <v>-0.8</v>
      </c>
      <c r="R85" s="302">
        <f t="shared" si="5"/>
        <v>3</v>
      </c>
      <c r="S85" s="302">
        <f t="shared" si="5"/>
        <v>-0.5</v>
      </c>
      <c r="T85" s="302">
        <f t="shared" si="5"/>
        <v>1</v>
      </c>
    </row>
    <row r="86" spans="1:20">
      <c r="A86" s="661"/>
      <c r="B86" s="662"/>
      <c r="C86" s="661"/>
      <c r="D86" s="661"/>
      <c r="E86" s="300" t="s">
        <v>70</v>
      </c>
      <c r="F86" s="301">
        <v>448</v>
      </c>
      <c r="G86" s="301">
        <v>398</v>
      </c>
      <c r="H86" s="301">
        <v>380</v>
      </c>
      <c r="I86" s="301">
        <v>380</v>
      </c>
      <c r="J86" s="301">
        <v>398</v>
      </c>
      <c r="L86" s="301">
        <f t="shared" si="4"/>
        <v>-50</v>
      </c>
      <c r="M86" s="301">
        <f t="shared" si="4"/>
        <v>-18</v>
      </c>
      <c r="N86" s="301">
        <f t="shared" si="4"/>
        <v>0</v>
      </c>
      <c r="O86" s="301">
        <f t="shared" si="4"/>
        <v>18</v>
      </c>
      <c r="Q86" s="302">
        <f t="shared" si="5"/>
        <v>-0.11160714285714286</v>
      </c>
      <c r="R86" s="302">
        <f t="shared" si="5"/>
        <v>-4.5226130653266333E-2</v>
      </c>
      <c r="S86" s="302">
        <f t="shared" si="5"/>
        <v>0</v>
      </c>
      <c r="T86" s="302">
        <f t="shared" si="5"/>
        <v>4.736842105263158E-2</v>
      </c>
    </row>
    <row r="87" spans="1:20">
      <c r="A87" s="661"/>
      <c r="B87" s="662"/>
      <c r="C87" s="661"/>
      <c r="D87" s="661"/>
      <c r="E87" s="300" t="s">
        <v>13</v>
      </c>
      <c r="F87" s="301">
        <v>1383</v>
      </c>
      <c r="G87" s="301">
        <v>1307</v>
      </c>
      <c r="H87" s="301">
        <v>1271</v>
      </c>
      <c r="I87" s="301">
        <v>1285</v>
      </c>
      <c r="J87" s="301">
        <v>1270</v>
      </c>
      <c r="L87" s="301">
        <f t="shared" si="4"/>
        <v>-76</v>
      </c>
      <c r="M87" s="301">
        <f t="shared" si="4"/>
        <v>-36</v>
      </c>
      <c r="N87" s="301">
        <f t="shared" si="4"/>
        <v>14</v>
      </c>
      <c r="O87" s="301">
        <f t="shared" si="4"/>
        <v>-15</v>
      </c>
      <c r="Q87" s="302">
        <f t="shared" si="5"/>
        <v>-5.4953000723065797E-2</v>
      </c>
      <c r="R87" s="302">
        <f t="shared" si="5"/>
        <v>-2.754399387911247E-2</v>
      </c>
      <c r="S87" s="302">
        <f t="shared" si="5"/>
        <v>1.1014948859166011E-2</v>
      </c>
      <c r="T87" s="302">
        <f t="shared" si="5"/>
        <v>-1.1673151750972763E-2</v>
      </c>
    </row>
    <row r="88" spans="1:20">
      <c r="A88" s="661"/>
      <c r="B88" s="662"/>
      <c r="C88" s="661"/>
      <c r="D88" s="661"/>
      <c r="E88" s="300" t="s">
        <v>56</v>
      </c>
      <c r="F88" s="301">
        <v>432</v>
      </c>
      <c r="G88" s="301">
        <v>453</v>
      </c>
      <c r="H88" s="301">
        <v>449</v>
      </c>
      <c r="I88" s="301">
        <v>432</v>
      </c>
      <c r="J88" s="301">
        <v>420</v>
      </c>
      <c r="L88" s="301">
        <f t="shared" si="4"/>
        <v>21</v>
      </c>
      <c r="M88" s="301">
        <f t="shared" si="4"/>
        <v>-4</v>
      </c>
      <c r="N88" s="301">
        <f t="shared" si="4"/>
        <v>-17</v>
      </c>
      <c r="O88" s="301">
        <f t="shared" si="4"/>
        <v>-12</v>
      </c>
      <c r="Q88" s="302">
        <f t="shared" si="5"/>
        <v>4.8611111111111112E-2</v>
      </c>
      <c r="R88" s="302">
        <f t="shared" si="5"/>
        <v>-8.8300220750551876E-3</v>
      </c>
      <c r="S88" s="302">
        <f t="shared" si="5"/>
        <v>-3.7861915367483297E-2</v>
      </c>
      <c r="T88" s="302">
        <f t="shared" si="5"/>
        <v>-2.7777777777777776E-2</v>
      </c>
    </row>
    <row r="89" spans="1:20">
      <c r="A89" s="661"/>
      <c r="B89" s="662"/>
      <c r="C89" s="661"/>
      <c r="D89" s="661"/>
      <c r="E89" s="300" t="s">
        <v>39</v>
      </c>
      <c r="F89" s="301">
        <v>82</v>
      </c>
      <c r="G89" s="301">
        <v>62</v>
      </c>
      <c r="H89" s="301">
        <v>71</v>
      </c>
      <c r="I89" s="301">
        <v>67</v>
      </c>
      <c r="J89" s="301">
        <v>73</v>
      </c>
      <c r="L89" s="301">
        <f t="shared" si="4"/>
        <v>-20</v>
      </c>
      <c r="M89" s="301">
        <f t="shared" si="4"/>
        <v>9</v>
      </c>
      <c r="N89" s="301">
        <f t="shared" si="4"/>
        <v>-4</v>
      </c>
      <c r="O89" s="301">
        <f t="shared" si="4"/>
        <v>6</v>
      </c>
      <c r="Q89" s="302">
        <f t="shared" si="5"/>
        <v>-0.24390243902439024</v>
      </c>
      <c r="R89" s="302">
        <f t="shared" si="5"/>
        <v>0.14516129032258066</v>
      </c>
      <c r="S89" s="302">
        <f t="shared" si="5"/>
        <v>-5.6338028169014086E-2</v>
      </c>
      <c r="T89" s="302">
        <f t="shared" si="5"/>
        <v>8.9552238805970144E-2</v>
      </c>
    </row>
    <row r="90" spans="1:20">
      <c r="A90" s="661"/>
      <c r="B90" s="662"/>
      <c r="C90" s="661"/>
      <c r="D90" s="661"/>
      <c r="E90" s="300" t="s">
        <v>42</v>
      </c>
      <c r="F90" s="301">
        <v>3</v>
      </c>
      <c r="G90" s="301">
        <v>5</v>
      </c>
      <c r="H90" s="301">
        <v>4</v>
      </c>
      <c r="I90" s="301">
        <v>5</v>
      </c>
      <c r="J90" s="301">
        <v>10</v>
      </c>
      <c r="L90" s="301">
        <f t="shared" si="4"/>
        <v>2</v>
      </c>
      <c r="M90" s="301">
        <f t="shared" si="4"/>
        <v>-1</v>
      </c>
      <c r="N90" s="301">
        <f t="shared" si="4"/>
        <v>1</v>
      </c>
      <c r="O90" s="301">
        <f t="shared" si="4"/>
        <v>5</v>
      </c>
      <c r="Q90" s="302">
        <f t="shared" si="5"/>
        <v>0.66666666666666663</v>
      </c>
      <c r="R90" s="302">
        <f t="shared" si="5"/>
        <v>-0.2</v>
      </c>
      <c r="S90" s="302">
        <f t="shared" si="5"/>
        <v>0.25</v>
      </c>
      <c r="T90" s="302">
        <f t="shared" si="5"/>
        <v>1</v>
      </c>
    </row>
    <row r="91" spans="1:20">
      <c r="A91" s="661"/>
      <c r="B91" s="662"/>
      <c r="C91" s="661"/>
      <c r="D91" s="661"/>
      <c r="E91" s="300" t="s">
        <v>195</v>
      </c>
      <c r="F91" s="301">
        <v>103</v>
      </c>
      <c r="G91" s="301">
        <v>97</v>
      </c>
      <c r="H91" s="301">
        <v>120</v>
      </c>
      <c r="I91" s="301">
        <v>108</v>
      </c>
      <c r="J91" s="301">
        <v>141</v>
      </c>
      <c r="L91" s="301">
        <f t="shared" si="4"/>
        <v>-6</v>
      </c>
      <c r="M91" s="301">
        <f t="shared" si="4"/>
        <v>23</v>
      </c>
      <c r="N91" s="301">
        <f t="shared" si="4"/>
        <v>-12</v>
      </c>
      <c r="O91" s="301">
        <f t="shared" si="4"/>
        <v>33</v>
      </c>
      <c r="Q91" s="302">
        <f t="shared" si="5"/>
        <v>-5.8252427184466021E-2</v>
      </c>
      <c r="R91" s="302">
        <f t="shared" si="5"/>
        <v>0.23711340206185566</v>
      </c>
      <c r="S91" s="302">
        <f t="shared" si="5"/>
        <v>-0.1</v>
      </c>
      <c r="T91" s="302">
        <f t="shared" si="5"/>
        <v>0.30555555555555558</v>
      </c>
    </row>
    <row r="92" spans="1:20">
      <c r="A92" s="661"/>
      <c r="B92" s="662"/>
      <c r="C92" s="661"/>
      <c r="D92" s="661"/>
      <c r="E92" s="300" t="s">
        <v>196</v>
      </c>
      <c r="F92" s="301">
        <v>19</v>
      </c>
      <c r="G92" s="301">
        <v>16</v>
      </c>
      <c r="H92" s="301">
        <v>19</v>
      </c>
      <c r="I92" s="301">
        <v>18</v>
      </c>
      <c r="J92" s="301">
        <v>13</v>
      </c>
      <c r="L92" s="301">
        <f t="shared" si="4"/>
        <v>-3</v>
      </c>
      <c r="M92" s="301">
        <f t="shared" si="4"/>
        <v>3</v>
      </c>
      <c r="N92" s="301">
        <f t="shared" si="4"/>
        <v>-1</v>
      </c>
      <c r="O92" s="301">
        <f t="shared" si="4"/>
        <v>-5</v>
      </c>
      <c r="Q92" s="302">
        <f t="shared" si="5"/>
        <v>-0.15789473684210525</v>
      </c>
      <c r="R92" s="302">
        <f t="shared" si="5"/>
        <v>0.1875</v>
      </c>
      <c r="S92" s="302">
        <f t="shared" si="5"/>
        <v>-5.2631578947368418E-2</v>
      </c>
      <c r="T92" s="302">
        <f t="shared" si="5"/>
        <v>-0.27777777777777779</v>
      </c>
    </row>
    <row r="93" spans="1:20">
      <c r="A93" s="661"/>
      <c r="B93" s="662"/>
      <c r="C93" s="661"/>
      <c r="D93" s="661"/>
      <c r="E93" s="300" t="s">
        <v>197</v>
      </c>
      <c r="F93" s="301"/>
      <c r="G93" s="301">
        <v>6</v>
      </c>
      <c r="H93" s="301">
        <v>7</v>
      </c>
      <c r="I93" s="301">
        <v>11</v>
      </c>
      <c r="J93" s="301"/>
      <c r="L93" s="301">
        <f t="shared" si="4"/>
        <v>6</v>
      </c>
      <c r="M93" s="301">
        <f t="shared" si="4"/>
        <v>1</v>
      </c>
      <c r="N93" s="301">
        <f t="shared" si="4"/>
        <v>4</v>
      </c>
      <c r="O93" s="301">
        <f t="shared" si="4"/>
        <v>-11</v>
      </c>
      <c r="Q93" s="302" t="e">
        <f t="shared" si="5"/>
        <v>#DIV/0!</v>
      </c>
      <c r="R93" s="302">
        <f t="shared" si="5"/>
        <v>0.16666666666666666</v>
      </c>
      <c r="S93" s="302">
        <f t="shared" si="5"/>
        <v>0.5714285714285714</v>
      </c>
      <c r="T93" s="302">
        <f t="shared" si="5"/>
        <v>-1</v>
      </c>
    </row>
    <row r="94" spans="1:20">
      <c r="A94" s="661"/>
      <c r="B94" s="662"/>
      <c r="C94" s="661"/>
      <c r="D94" s="661"/>
      <c r="E94" s="300" t="s">
        <v>198</v>
      </c>
      <c r="F94" s="301">
        <v>7</v>
      </c>
      <c r="G94" s="301">
        <v>2</v>
      </c>
      <c r="H94" s="301"/>
      <c r="I94" s="301"/>
      <c r="J94" s="301"/>
      <c r="L94" s="301">
        <f t="shared" si="4"/>
        <v>-5</v>
      </c>
      <c r="M94" s="301">
        <f t="shared" si="4"/>
        <v>-2</v>
      </c>
      <c r="N94" s="301">
        <f t="shared" si="4"/>
        <v>0</v>
      </c>
      <c r="O94" s="301">
        <f t="shared" si="4"/>
        <v>0</v>
      </c>
      <c r="Q94" s="302">
        <f t="shared" si="5"/>
        <v>-0.7142857142857143</v>
      </c>
      <c r="R94" s="302">
        <f t="shared" si="5"/>
        <v>-1</v>
      </c>
      <c r="S94" s="302" t="e">
        <f t="shared" si="5"/>
        <v>#DIV/0!</v>
      </c>
      <c r="T94" s="302" t="e">
        <f t="shared" si="5"/>
        <v>#DIV/0!</v>
      </c>
    </row>
    <row r="95" spans="1:20">
      <c r="A95" s="661"/>
      <c r="B95" s="662"/>
      <c r="C95" s="661"/>
      <c r="D95" s="661"/>
      <c r="E95" s="300" t="s">
        <v>18</v>
      </c>
      <c r="F95" s="301">
        <v>169</v>
      </c>
      <c r="G95" s="301">
        <v>162</v>
      </c>
      <c r="H95" s="301"/>
      <c r="I95" s="301"/>
      <c r="J95" s="301"/>
      <c r="L95" s="301">
        <f t="shared" si="4"/>
        <v>-7</v>
      </c>
      <c r="M95" s="301">
        <f t="shared" si="4"/>
        <v>-162</v>
      </c>
      <c r="N95" s="301">
        <f t="shared" si="4"/>
        <v>0</v>
      </c>
      <c r="O95" s="301">
        <f t="shared" si="4"/>
        <v>0</v>
      </c>
      <c r="Q95" s="302">
        <f t="shared" si="5"/>
        <v>-4.142011834319527E-2</v>
      </c>
      <c r="R95" s="302">
        <f t="shared" si="5"/>
        <v>-1</v>
      </c>
      <c r="S95" s="302" t="e">
        <f t="shared" si="5"/>
        <v>#DIV/0!</v>
      </c>
      <c r="T95" s="302" t="e">
        <f t="shared" si="5"/>
        <v>#DIV/0!</v>
      </c>
    </row>
    <row r="96" spans="1:20">
      <c r="A96" s="661"/>
      <c r="B96" s="662"/>
      <c r="C96" s="661"/>
      <c r="D96" s="661"/>
      <c r="E96" s="300" t="s">
        <v>199</v>
      </c>
      <c r="F96" s="301"/>
      <c r="G96" s="301"/>
      <c r="H96" s="301">
        <v>7670</v>
      </c>
      <c r="I96" s="301">
        <v>8247</v>
      </c>
      <c r="J96" s="301">
        <v>8612</v>
      </c>
      <c r="L96" s="301">
        <f t="shared" si="4"/>
        <v>0</v>
      </c>
      <c r="M96" s="301">
        <f t="shared" si="4"/>
        <v>7670</v>
      </c>
      <c r="N96" s="301">
        <f t="shared" si="4"/>
        <v>577</v>
      </c>
      <c r="O96" s="301">
        <f t="shared" si="4"/>
        <v>365</v>
      </c>
      <c r="Q96" s="302" t="e">
        <f t="shared" si="5"/>
        <v>#DIV/0!</v>
      </c>
      <c r="R96" s="302" t="e">
        <f t="shared" si="5"/>
        <v>#DIV/0!</v>
      </c>
      <c r="S96" s="302">
        <f t="shared" si="5"/>
        <v>7.5228161668839638E-2</v>
      </c>
      <c r="T96" s="302">
        <f t="shared" si="5"/>
        <v>4.4258518249060262E-2</v>
      </c>
    </row>
    <row r="97" spans="1:20">
      <c r="A97" s="661"/>
      <c r="B97" s="662"/>
      <c r="C97" s="661"/>
      <c r="D97" s="661"/>
      <c r="E97" s="300" t="s">
        <v>81</v>
      </c>
      <c r="F97" s="301">
        <v>7987</v>
      </c>
      <c r="G97" s="301">
        <v>7833</v>
      </c>
      <c r="H97" s="301">
        <v>41</v>
      </c>
      <c r="I97" s="301"/>
      <c r="J97" s="301"/>
      <c r="L97" s="301">
        <f t="shared" si="4"/>
        <v>-154</v>
      </c>
      <c r="M97" s="301">
        <f t="shared" si="4"/>
        <v>-7792</v>
      </c>
      <c r="N97" s="301">
        <f t="shared" si="4"/>
        <v>-41</v>
      </c>
      <c r="O97" s="301">
        <f t="shared" si="4"/>
        <v>0</v>
      </c>
      <c r="Q97" s="302">
        <f t="shared" si="5"/>
        <v>-1.9281332164767746E-2</v>
      </c>
      <c r="R97" s="302">
        <f t="shared" si="5"/>
        <v>-0.99476573471211538</v>
      </c>
      <c r="S97" s="302">
        <f t="shared" si="5"/>
        <v>-1</v>
      </c>
      <c r="T97" s="302" t="e">
        <f t="shared" si="5"/>
        <v>#DIV/0!</v>
      </c>
    </row>
    <row r="98" spans="1:20">
      <c r="A98" s="661"/>
      <c r="B98" s="662"/>
      <c r="C98" s="661"/>
      <c r="D98" s="661"/>
      <c r="E98" s="300" t="s">
        <v>200</v>
      </c>
      <c r="F98" s="301">
        <v>1339</v>
      </c>
      <c r="G98" s="301">
        <v>1258</v>
      </c>
      <c r="H98" s="301">
        <v>1274</v>
      </c>
      <c r="I98" s="301">
        <v>1235</v>
      </c>
      <c r="J98" s="301">
        <v>1293</v>
      </c>
      <c r="L98" s="301">
        <f t="shared" si="4"/>
        <v>-81</v>
      </c>
      <c r="M98" s="301">
        <f t="shared" si="4"/>
        <v>16</v>
      </c>
      <c r="N98" s="301">
        <f t="shared" si="4"/>
        <v>-39</v>
      </c>
      <c r="O98" s="301">
        <f t="shared" si="4"/>
        <v>58</v>
      </c>
      <c r="Q98" s="302">
        <f t="shared" si="5"/>
        <v>-6.0492905153099324E-2</v>
      </c>
      <c r="R98" s="302">
        <f t="shared" si="5"/>
        <v>1.2718600953895072E-2</v>
      </c>
      <c r="S98" s="302">
        <f t="shared" si="5"/>
        <v>-3.0612244897959183E-2</v>
      </c>
      <c r="T98" s="302">
        <f t="shared" si="5"/>
        <v>4.6963562753036439E-2</v>
      </c>
    </row>
    <row r="99" spans="1:20">
      <c r="A99" s="661"/>
      <c r="B99" s="662"/>
      <c r="C99" s="661"/>
      <c r="D99" s="661"/>
      <c r="E99" s="300" t="s">
        <v>201</v>
      </c>
      <c r="F99" s="301">
        <v>321</v>
      </c>
      <c r="G99" s="301">
        <v>343</v>
      </c>
      <c r="H99" s="301">
        <v>363</v>
      </c>
      <c r="I99" s="301">
        <v>372</v>
      </c>
      <c r="J99" s="301">
        <v>351</v>
      </c>
      <c r="L99" s="301">
        <f t="shared" si="4"/>
        <v>22</v>
      </c>
      <c r="M99" s="301">
        <f t="shared" si="4"/>
        <v>20</v>
      </c>
      <c r="N99" s="301">
        <f t="shared" si="4"/>
        <v>9</v>
      </c>
      <c r="O99" s="301">
        <f t="shared" si="4"/>
        <v>-21</v>
      </c>
      <c r="Q99" s="302">
        <f t="shared" si="5"/>
        <v>6.8535825545171333E-2</v>
      </c>
      <c r="R99" s="302">
        <f t="shared" si="5"/>
        <v>5.8309037900874633E-2</v>
      </c>
      <c r="S99" s="302">
        <f t="shared" si="5"/>
        <v>2.4793388429752067E-2</v>
      </c>
      <c r="T99" s="302">
        <f t="shared" si="5"/>
        <v>-5.6451612903225805E-2</v>
      </c>
    </row>
    <row r="100" spans="1:20">
      <c r="A100" s="661"/>
      <c r="B100" s="662"/>
      <c r="C100" s="661"/>
      <c r="D100" s="661"/>
      <c r="E100" s="300" t="s">
        <v>202</v>
      </c>
      <c r="F100" s="301"/>
      <c r="G100" s="301"/>
      <c r="H100" s="301">
        <v>4</v>
      </c>
      <c r="I100" s="301">
        <v>11</v>
      </c>
      <c r="J100" s="301">
        <v>6</v>
      </c>
      <c r="L100" s="301">
        <f t="shared" si="4"/>
        <v>0</v>
      </c>
      <c r="M100" s="301">
        <f t="shared" si="4"/>
        <v>4</v>
      </c>
      <c r="N100" s="301">
        <f t="shared" si="4"/>
        <v>7</v>
      </c>
      <c r="O100" s="301">
        <f t="shared" si="4"/>
        <v>-5</v>
      </c>
      <c r="Q100" s="302" t="e">
        <f t="shared" si="5"/>
        <v>#DIV/0!</v>
      </c>
      <c r="R100" s="302" t="e">
        <f t="shared" si="5"/>
        <v>#DIV/0!</v>
      </c>
      <c r="S100" s="302">
        <f t="shared" si="5"/>
        <v>1.75</v>
      </c>
      <c r="T100" s="302">
        <f t="shared" si="5"/>
        <v>-0.45454545454545453</v>
      </c>
    </row>
    <row r="101" spans="1:20">
      <c r="A101" s="661"/>
      <c r="B101" s="662"/>
      <c r="C101" s="661"/>
      <c r="D101" s="661"/>
      <c r="E101" s="300" t="s">
        <v>19</v>
      </c>
      <c r="F101" s="301">
        <v>1035</v>
      </c>
      <c r="G101" s="301">
        <v>1017</v>
      </c>
      <c r="H101" s="301">
        <v>929</v>
      </c>
      <c r="I101" s="301">
        <v>913</v>
      </c>
      <c r="J101" s="301">
        <v>837</v>
      </c>
      <c r="L101" s="301">
        <f t="shared" si="4"/>
        <v>-18</v>
      </c>
      <c r="M101" s="301">
        <f t="shared" si="4"/>
        <v>-88</v>
      </c>
      <c r="N101" s="301">
        <f t="shared" si="4"/>
        <v>-16</v>
      </c>
      <c r="O101" s="301">
        <f t="shared" si="4"/>
        <v>-76</v>
      </c>
      <c r="Q101" s="302">
        <f t="shared" si="5"/>
        <v>-1.7391304347826087E-2</v>
      </c>
      <c r="R101" s="302">
        <f t="shared" si="5"/>
        <v>-8.6529006882989187E-2</v>
      </c>
      <c r="S101" s="302">
        <f t="shared" si="5"/>
        <v>-1.7222820236813777E-2</v>
      </c>
      <c r="T101" s="302">
        <f t="shared" si="5"/>
        <v>-8.3242059145673605E-2</v>
      </c>
    </row>
    <row r="102" spans="1:20">
      <c r="A102" s="661"/>
      <c r="B102" s="662"/>
      <c r="C102" s="661"/>
      <c r="D102" s="661"/>
      <c r="E102" s="300" t="s">
        <v>86</v>
      </c>
      <c r="F102" s="301">
        <v>55</v>
      </c>
      <c r="G102" s="301">
        <v>58</v>
      </c>
      <c r="H102" s="301">
        <v>67</v>
      </c>
      <c r="I102" s="301">
        <v>66</v>
      </c>
      <c r="J102" s="301">
        <v>59</v>
      </c>
      <c r="L102" s="301">
        <f t="shared" si="4"/>
        <v>3</v>
      </c>
      <c r="M102" s="301">
        <f t="shared" si="4"/>
        <v>9</v>
      </c>
      <c r="N102" s="301">
        <f t="shared" si="4"/>
        <v>-1</v>
      </c>
      <c r="O102" s="301">
        <f t="shared" si="4"/>
        <v>-7</v>
      </c>
      <c r="Q102" s="302">
        <f t="shared" si="5"/>
        <v>5.4545454545454543E-2</v>
      </c>
      <c r="R102" s="302">
        <f t="shared" si="5"/>
        <v>0.15517241379310345</v>
      </c>
      <c r="S102" s="302">
        <f t="shared" si="5"/>
        <v>-1.4925373134328358E-2</v>
      </c>
      <c r="T102" s="302">
        <f t="shared" si="5"/>
        <v>-0.10606060606060606</v>
      </c>
    </row>
    <row r="103" spans="1:20">
      <c r="A103" s="661"/>
      <c r="B103" s="662"/>
      <c r="C103" s="661">
        <v>2</v>
      </c>
      <c r="D103" s="661"/>
      <c r="E103" s="300" t="s">
        <v>586</v>
      </c>
      <c r="F103" s="301"/>
      <c r="G103" s="301"/>
      <c r="H103" s="301"/>
      <c r="I103" s="301"/>
      <c r="J103" s="301">
        <v>581</v>
      </c>
      <c r="L103" s="301">
        <f t="shared" si="4"/>
        <v>0</v>
      </c>
      <c r="M103" s="301">
        <f t="shared" si="4"/>
        <v>0</v>
      </c>
      <c r="N103" s="301">
        <f t="shared" si="4"/>
        <v>0</v>
      </c>
      <c r="O103" s="301">
        <f t="shared" si="4"/>
        <v>581</v>
      </c>
      <c r="Q103" s="302" t="e">
        <f t="shared" si="5"/>
        <v>#DIV/0!</v>
      </c>
      <c r="R103" s="302" t="e">
        <f t="shared" si="5"/>
        <v>#DIV/0!</v>
      </c>
      <c r="S103" s="302" t="e">
        <f t="shared" si="5"/>
        <v>#DIV/0!</v>
      </c>
      <c r="T103" s="302" t="e">
        <f t="shared" si="5"/>
        <v>#DIV/0!</v>
      </c>
    </row>
    <row r="104" spans="1:20">
      <c r="A104" s="661"/>
      <c r="B104" s="662"/>
      <c r="C104" s="661"/>
      <c r="D104" s="661"/>
      <c r="E104" s="300" t="s">
        <v>512</v>
      </c>
      <c r="F104" s="301"/>
      <c r="G104" s="301"/>
      <c r="H104" s="301"/>
      <c r="I104" s="301">
        <v>4</v>
      </c>
      <c r="J104" s="301"/>
      <c r="L104" s="301">
        <f t="shared" si="4"/>
        <v>0</v>
      </c>
      <c r="M104" s="301">
        <f t="shared" si="4"/>
        <v>0</v>
      </c>
      <c r="N104" s="301">
        <f t="shared" si="4"/>
        <v>4</v>
      </c>
      <c r="O104" s="301">
        <f t="shared" si="4"/>
        <v>-4</v>
      </c>
      <c r="Q104" s="302" t="e">
        <f t="shared" si="5"/>
        <v>#DIV/0!</v>
      </c>
      <c r="R104" s="302" t="e">
        <f t="shared" si="5"/>
        <v>#DIV/0!</v>
      </c>
      <c r="S104" s="302" t="e">
        <f t="shared" si="5"/>
        <v>#DIV/0!</v>
      </c>
      <c r="T104" s="302">
        <f t="shared" si="5"/>
        <v>-1</v>
      </c>
    </row>
    <row r="105" spans="1:20">
      <c r="A105" s="661"/>
      <c r="B105" s="662"/>
      <c r="C105" s="661"/>
      <c r="D105" s="661"/>
      <c r="E105" s="300" t="s">
        <v>587</v>
      </c>
      <c r="F105" s="301"/>
      <c r="G105" s="301"/>
      <c r="H105" s="301"/>
      <c r="I105" s="301"/>
      <c r="J105" s="301">
        <v>1</v>
      </c>
      <c r="L105" s="301">
        <f t="shared" si="4"/>
        <v>0</v>
      </c>
      <c r="M105" s="301">
        <f t="shared" si="4"/>
        <v>0</v>
      </c>
      <c r="N105" s="301">
        <f t="shared" si="4"/>
        <v>0</v>
      </c>
      <c r="O105" s="301">
        <f t="shared" si="4"/>
        <v>1</v>
      </c>
      <c r="Q105" s="302" t="e">
        <f t="shared" si="5"/>
        <v>#DIV/0!</v>
      </c>
      <c r="R105" s="302" t="e">
        <f t="shared" si="5"/>
        <v>#DIV/0!</v>
      </c>
      <c r="S105" s="302" t="e">
        <f t="shared" si="5"/>
        <v>#DIV/0!</v>
      </c>
      <c r="T105" s="302" t="e">
        <f t="shared" si="5"/>
        <v>#DIV/0!</v>
      </c>
    </row>
    <row r="106" spans="1:20">
      <c r="A106" s="661"/>
      <c r="B106" s="662"/>
      <c r="C106" s="661"/>
      <c r="D106" s="661"/>
      <c r="E106" s="300" t="s">
        <v>588</v>
      </c>
      <c r="F106" s="301"/>
      <c r="G106" s="301"/>
      <c r="H106" s="301"/>
      <c r="I106" s="301"/>
      <c r="J106" s="301">
        <v>207</v>
      </c>
      <c r="L106" s="301">
        <f t="shared" si="4"/>
        <v>0</v>
      </c>
      <c r="M106" s="301">
        <f t="shared" si="4"/>
        <v>0</v>
      </c>
      <c r="N106" s="301">
        <f t="shared" si="4"/>
        <v>0</v>
      </c>
      <c r="O106" s="301">
        <f t="shared" si="4"/>
        <v>207</v>
      </c>
      <c r="Q106" s="302" t="e">
        <f t="shared" si="5"/>
        <v>#DIV/0!</v>
      </c>
      <c r="R106" s="302" t="e">
        <f t="shared" si="5"/>
        <v>#DIV/0!</v>
      </c>
      <c r="S106" s="302" t="e">
        <f t="shared" si="5"/>
        <v>#DIV/0!</v>
      </c>
      <c r="T106" s="302" t="e">
        <f t="shared" si="5"/>
        <v>#DIV/0!</v>
      </c>
    </row>
    <row r="107" spans="1:20">
      <c r="A107" s="661"/>
      <c r="B107" s="662"/>
      <c r="C107" s="661"/>
      <c r="D107" s="661"/>
      <c r="E107" s="300" t="s">
        <v>25</v>
      </c>
      <c r="F107" s="301">
        <v>752</v>
      </c>
      <c r="G107" s="301">
        <v>654</v>
      </c>
      <c r="H107" s="301">
        <v>646</v>
      </c>
      <c r="I107" s="301">
        <v>620</v>
      </c>
      <c r="J107" s="301">
        <v>615</v>
      </c>
      <c r="L107" s="301">
        <f t="shared" si="4"/>
        <v>-98</v>
      </c>
      <c r="M107" s="301">
        <f t="shared" si="4"/>
        <v>-8</v>
      </c>
      <c r="N107" s="301">
        <f t="shared" si="4"/>
        <v>-26</v>
      </c>
      <c r="O107" s="301">
        <f t="shared" si="4"/>
        <v>-5</v>
      </c>
      <c r="Q107" s="302">
        <f t="shared" si="5"/>
        <v>-0.13031914893617022</v>
      </c>
      <c r="R107" s="302">
        <f t="shared" si="5"/>
        <v>-1.2232415902140673E-2</v>
      </c>
      <c r="S107" s="302">
        <f t="shared" si="5"/>
        <v>-4.0247678018575851E-2</v>
      </c>
      <c r="T107" s="302">
        <f t="shared" si="5"/>
        <v>-8.0645161290322578E-3</v>
      </c>
    </row>
    <row r="108" spans="1:20">
      <c r="A108" s="661"/>
      <c r="B108" s="662"/>
      <c r="C108" s="661"/>
      <c r="D108" s="661"/>
      <c r="E108" s="300" t="s">
        <v>66</v>
      </c>
      <c r="F108" s="301">
        <v>1710</v>
      </c>
      <c r="G108" s="301">
        <v>1645</v>
      </c>
      <c r="H108" s="301">
        <v>1717</v>
      </c>
      <c r="I108" s="301">
        <v>1737</v>
      </c>
      <c r="J108" s="301">
        <v>1713</v>
      </c>
      <c r="L108" s="301">
        <f t="shared" si="4"/>
        <v>-65</v>
      </c>
      <c r="M108" s="301">
        <f t="shared" si="4"/>
        <v>72</v>
      </c>
      <c r="N108" s="301">
        <f t="shared" si="4"/>
        <v>20</v>
      </c>
      <c r="O108" s="301">
        <f t="shared" si="4"/>
        <v>-24</v>
      </c>
      <c r="Q108" s="302">
        <f t="shared" si="5"/>
        <v>-3.8011695906432746E-2</v>
      </c>
      <c r="R108" s="302">
        <f t="shared" si="5"/>
        <v>4.376899696048632E-2</v>
      </c>
      <c r="S108" s="302">
        <f t="shared" si="5"/>
        <v>1.1648223645894001E-2</v>
      </c>
      <c r="T108" s="302">
        <f t="shared" si="5"/>
        <v>-1.3816925734024179E-2</v>
      </c>
    </row>
    <row r="109" spans="1:20">
      <c r="A109" s="661"/>
      <c r="B109" s="662"/>
      <c r="C109" s="661"/>
      <c r="D109" s="661"/>
      <c r="E109" s="300" t="s">
        <v>203</v>
      </c>
      <c r="F109" s="301"/>
      <c r="G109" s="301">
        <v>8</v>
      </c>
      <c r="H109" s="301">
        <v>6</v>
      </c>
      <c r="I109" s="301">
        <v>5</v>
      </c>
      <c r="J109" s="301">
        <v>5</v>
      </c>
      <c r="L109" s="301">
        <f t="shared" si="4"/>
        <v>8</v>
      </c>
      <c r="M109" s="301">
        <f t="shared" si="4"/>
        <v>-2</v>
      </c>
      <c r="N109" s="301">
        <f t="shared" si="4"/>
        <v>-1</v>
      </c>
      <c r="O109" s="301">
        <f t="shared" si="4"/>
        <v>0</v>
      </c>
      <c r="Q109" s="302" t="e">
        <f t="shared" si="5"/>
        <v>#DIV/0!</v>
      </c>
      <c r="R109" s="302">
        <f t="shared" si="5"/>
        <v>-0.25</v>
      </c>
      <c r="S109" s="302">
        <f t="shared" si="5"/>
        <v>-0.16666666666666666</v>
      </c>
      <c r="T109" s="302">
        <f t="shared" si="5"/>
        <v>0</v>
      </c>
    </row>
    <row r="110" spans="1:20">
      <c r="A110" s="661"/>
      <c r="B110" s="662"/>
      <c r="C110" s="661"/>
      <c r="D110" s="661"/>
      <c r="E110" s="300" t="s">
        <v>72</v>
      </c>
      <c r="F110" s="301">
        <v>224</v>
      </c>
      <c r="G110" s="301">
        <v>220</v>
      </c>
      <c r="H110" s="301">
        <v>187</v>
      </c>
      <c r="I110" s="301">
        <v>192</v>
      </c>
      <c r="J110" s="301"/>
      <c r="L110" s="301">
        <f t="shared" si="4"/>
        <v>-4</v>
      </c>
      <c r="M110" s="301">
        <f t="shared" si="4"/>
        <v>-33</v>
      </c>
      <c r="N110" s="301">
        <f t="shared" si="4"/>
        <v>5</v>
      </c>
      <c r="O110" s="301">
        <f t="shared" si="4"/>
        <v>-192</v>
      </c>
      <c r="Q110" s="302">
        <f t="shared" si="5"/>
        <v>-1.7857142857142856E-2</v>
      </c>
      <c r="R110" s="302">
        <f t="shared" si="5"/>
        <v>-0.15</v>
      </c>
      <c r="S110" s="302">
        <f t="shared" si="5"/>
        <v>2.6737967914438502E-2</v>
      </c>
      <c r="T110" s="302">
        <f t="shared" si="5"/>
        <v>-1</v>
      </c>
    </row>
    <row r="111" spans="1:20">
      <c r="A111" s="661"/>
      <c r="B111" s="662"/>
      <c r="C111" s="661"/>
      <c r="D111" s="661"/>
      <c r="E111" s="300" t="s">
        <v>101</v>
      </c>
      <c r="F111" s="301">
        <v>988</v>
      </c>
      <c r="G111" s="301">
        <v>951</v>
      </c>
      <c r="H111" s="301">
        <v>941</v>
      </c>
      <c r="I111" s="301">
        <v>939</v>
      </c>
      <c r="J111" s="301">
        <v>1008</v>
      </c>
      <c r="L111" s="301">
        <f t="shared" si="4"/>
        <v>-37</v>
      </c>
      <c r="M111" s="301">
        <f t="shared" si="4"/>
        <v>-10</v>
      </c>
      <c r="N111" s="301">
        <f t="shared" si="4"/>
        <v>-2</v>
      </c>
      <c r="O111" s="301">
        <f t="shared" si="4"/>
        <v>69</v>
      </c>
      <c r="Q111" s="302">
        <f t="shared" si="5"/>
        <v>-3.7449392712550607E-2</v>
      </c>
      <c r="R111" s="302">
        <f t="shared" si="5"/>
        <v>-1.0515247108307046E-2</v>
      </c>
      <c r="S111" s="302">
        <f t="shared" si="5"/>
        <v>-2.1253985122210413E-3</v>
      </c>
      <c r="T111" s="302">
        <f t="shared" si="5"/>
        <v>7.3482428115015971E-2</v>
      </c>
    </row>
    <row r="112" spans="1:20">
      <c r="A112" s="661"/>
      <c r="B112" s="662"/>
      <c r="C112" s="661"/>
      <c r="D112" s="661"/>
      <c r="E112" s="300" t="s">
        <v>82</v>
      </c>
      <c r="F112" s="301">
        <v>550</v>
      </c>
      <c r="G112" s="301">
        <v>537</v>
      </c>
      <c r="H112" s="301">
        <v>552</v>
      </c>
      <c r="I112" s="301">
        <v>567</v>
      </c>
      <c r="J112" s="301"/>
      <c r="L112" s="301">
        <f t="shared" si="4"/>
        <v>-13</v>
      </c>
      <c r="M112" s="301">
        <f t="shared" si="4"/>
        <v>15</v>
      </c>
      <c r="N112" s="301">
        <f t="shared" si="4"/>
        <v>15</v>
      </c>
      <c r="O112" s="301">
        <f t="shared" si="4"/>
        <v>-567</v>
      </c>
      <c r="Q112" s="302">
        <f t="shared" si="5"/>
        <v>-2.3636363636363636E-2</v>
      </c>
      <c r="R112" s="302">
        <f t="shared" si="5"/>
        <v>2.7932960893854747E-2</v>
      </c>
      <c r="S112" s="302">
        <f t="shared" si="5"/>
        <v>2.717391304347826E-2</v>
      </c>
      <c r="T112" s="302">
        <f t="shared" si="5"/>
        <v>-1</v>
      </c>
    </row>
    <row r="113" spans="1:20">
      <c r="A113" s="661"/>
      <c r="B113" s="662"/>
      <c r="C113" s="661"/>
      <c r="D113" s="661"/>
      <c r="E113" s="300" t="s">
        <v>149</v>
      </c>
      <c r="F113" s="301">
        <v>3865</v>
      </c>
      <c r="G113" s="301">
        <v>3723</v>
      </c>
      <c r="H113" s="301">
        <v>3844</v>
      </c>
      <c r="I113" s="301">
        <v>3941</v>
      </c>
      <c r="J113" s="301">
        <v>3966</v>
      </c>
      <c r="L113" s="301">
        <f t="shared" si="4"/>
        <v>-142</v>
      </c>
      <c r="M113" s="301">
        <f t="shared" si="4"/>
        <v>121</v>
      </c>
      <c r="N113" s="301">
        <f t="shared" si="4"/>
        <v>97</v>
      </c>
      <c r="O113" s="301">
        <f t="shared" si="4"/>
        <v>25</v>
      </c>
      <c r="Q113" s="302">
        <f t="shared" si="5"/>
        <v>-3.6739974126778784E-2</v>
      </c>
      <c r="R113" s="302">
        <f t="shared" si="5"/>
        <v>3.2500671501477306E-2</v>
      </c>
      <c r="S113" s="302">
        <f t="shared" si="5"/>
        <v>2.5234131113423517E-2</v>
      </c>
      <c r="T113" s="302">
        <f t="shared" si="5"/>
        <v>6.3435676224308547E-3</v>
      </c>
    </row>
    <row r="114" spans="1:20">
      <c r="A114" s="661"/>
      <c r="B114" s="662"/>
      <c r="C114" s="661"/>
      <c r="D114" s="661"/>
      <c r="E114" s="300" t="s">
        <v>150</v>
      </c>
      <c r="F114" s="301">
        <v>329</v>
      </c>
      <c r="G114" s="301">
        <v>270</v>
      </c>
      <c r="H114" s="301">
        <v>266</v>
      </c>
      <c r="I114" s="301">
        <v>244</v>
      </c>
      <c r="J114" s="301">
        <v>253</v>
      </c>
      <c r="L114" s="301">
        <f t="shared" si="4"/>
        <v>-59</v>
      </c>
      <c r="M114" s="301">
        <f t="shared" si="4"/>
        <v>-4</v>
      </c>
      <c r="N114" s="301">
        <f t="shared" si="4"/>
        <v>-22</v>
      </c>
      <c r="O114" s="301">
        <f t="shared" si="4"/>
        <v>9</v>
      </c>
      <c r="Q114" s="302">
        <f t="shared" si="5"/>
        <v>-0.17933130699088146</v>
      </c>
      <c r="R114" s="302">
        <f t="shared" si="5"/>
        <v>-1.4814814814814815E-2</v>
      </c>
      <c r="S114" s="302">
        <f t="shared" si="5"/>
        <v>-8.2706766917293228E-2</v>
      </c>
      <c r="T114" s="302">
        <f t="shared" si="5"/>
        <v>3.6885245901639344E-2</v>
      </c>
    </row>
    <row r="115" spans="1:20">
      <c r="A115" s="661"/>
      <c r="B115" s="662"/>
      <c r="C115" s="661"/>
      <c r="D115" s="661"/>
      <c r="E115" s="300" t="s">
        <v>513</v>
      </c>
      <c r="F115" s="301"/>
      <c r="G115" s="301"/>
      <c r="H115" s="301"/>
      <c r="I115" s="301">
        <v>145</v>
      </c>
      <c r="J115" s="301">
        <v>130</v>
      </c>
      <c r="L115" s="301">
        <f t="shared" si="4"/>
        <v>0</v>
      </c>
      <c r="M115" s="301">
        <f t="shared" si="4"/>
        <v>0</v>
      </c>
      <c r="N115" s="301">
        <f t="shared" si="4"/>
        <v>145</v>
      </c>
      <c r="O115" s="301">
        <f t="shared" si="4"/>
        <v>-15</v>
      </c>
      <c r="Q115" s="302" t="e">
        <f t="shared" si="5"/>
        <v>#DIV/0!</v>
      </c>
      <c r="R115" s="302" t="e">
        <f t="shared" si="5"/>
        <v>#DIV/0!</v>
      </c>
      <c r="S115" s="302" t="e">
        <f t="shared" si="5"/>
        <v>#DIV/0!</v>
      </c>
      <c r="T115" s="302">
        <f t="shared" si="5"/>
        <v>-0.10344827586206896</v>
      </c>
    </row>
    <row r="116" spans="1:20">
      <c r="A116" s="661"/>
      <c r="B116" s="662"/>
      <c r="C116" s="661"/>
      <c r="D116" s="661"/>
      <c r="E116" s="300" t="s">
        <v>204</v>
      </c>
      <c r="F116" s="301">
        <v>624</v>
      </c>
      <c r="G116" s="301">
        <v>571</v>
      </c>
      <c r="H116" s="301">
        <v>590</v>
      </c>
      <c r="I116" s="301">
        <v>589</v>
      </c>
      <c r="J116" s="301">
        <v>504</v>
      </c>
      <c r="L116" s="301">
        <f t="shared" si="4"/>
        <v>-53</v>
      </c>
      <c r="M116" s="301">
        <f t="shared" si="4"/>
        <v>19</v>
      </c>
      <c r="N116" s="301">
        <f t="shared" si="4"/>
        <v>-1</v>
      </c>
      <c r="O116" s="301">
        <f t="shared" si="4"/>
        <v>-85</v>
      </c>
      <c r="Q116" s="302">
        <f t="shared" si="5"/>
        <v>-8.4935897435897439E-2</v>
      </c>
      <c r="R116" s="302">
        <f t="shared" si="5"/>
        <v>3.3274956217162872E-2</v>
      </c>
      <c r="S116" s="302">
        <f t="shared" si="5"/>
        <v>-1.6949152542372881E-3</v>
      </c>
      <c r="T116" s="302">
        <f t="shared" si="5"/>
        <v>-0.14431239388794567</v>
      </c>
    </row>
    <row r="117" spans="1:20">
      <c r="A117" s="661"/>
      <c r="B117" s="662"/>
      <c r="C117" s="661"/>
      <c r="D117" s="661"/>
      <c r="E117" s="300" t="s">
        <v>76</v>
      </c>
      <c r="F117" s="301">
        <v>2</v>
      </c>
      <c r="G117" s="301">
        <v>4</v>
      </c>
      <c r="H117" s="301"/>
      <c r="I117" s="301"/>
      <c r="J117" s="301">
        <v>1</v>
      </c>
      <c r="L117" s="301">
        <f t="shared" si="4"/>
        <v>2</v>
      </c>
      <c r="M117" s="301">
        <f t="shared" si="4"/>
        <v>-4</v>
      </c>
      <c r="N117" s="301">
        <f t="shared" si="4"/>
        <v>0</v>
      </c>
      <c r="O117" s="301">
        <f t="shared" si="4"/>
        <v>1</v>
      </c>
      <c r="Q117" s="302">
        <f t="shared" si="5"/>
        <v>1</v>
      </c>
      <c r="R117" s="302">
        <f t="shared" si="5"/>
        <v>-1</v>
      </c>
      <c r="S117" s="302" t="e">
        <f t="shared" si="5"/>
        <v>#DIV/0!</v>
      </c>
      <c r="T117" s="302" t="e">
        <f t="shared" si="5"/>
        <v>#DIV/0!</v>
      </c>
    </row>
    <row r="118" spans="1:20">
      <c r="A118" s="661"/>
      <c r="B118" s="662"/>
      <c r="C118" s="661"/>
      <c r="D118" s="661"/>
      <c r="E118" s="300" t="s">
        <v>84</v>
      </c>
      <c r="F118" s="301">
        <v>342</v>
      </c>
      <c r="G118" s="301">
        <v>361</v>
      </c>
      <c r="H118" s="301">
        <v>352</v>
      </c>
      <c r="I118" s="301">
        <v>316</v>
      </c>
      <c r="J118" s="301">
        <v>323</v>
      </c>
      <c r="L118" s="301">
        <f t="shared" si="4"/>
        <v>19</v>
      </c>
      <c r="M118" s="301">
        <f t="shared" si="4"/>
        <v>-9</v>
      </c>
      <c r="N118" s="301">
        <f t="shared" si="4"/>
        <v>-36</v>
      </c>
      <c r="O118" s="301">
        <f t="shared" si="4"/>
        <v>7</v>
      </c>
      <c r="Q118" s="302">
        <f t="shared" si="5"/>
        <v>5.5555555555555552E-2</v>
      </c>
      <c r="R118" s="302">
        <f t="shared" si="5"/>
        <v>-2.4930747922437674E-2</v>
      </c>
      <c r="S118" s="302">
        <f t="shared" si="5"/>
        <v>-0.10227272727272728</v>
      </c>
      <c r="T118" s="302">
        <f t="shared" si="5"/>
        <v>2.2151898734177215E-2</v>
      </c>
    </row>
    <row r="119" spans="1:20">
      <c r="A119" s="661"/>
      <c r="B119" s="662"/>
      <c r="C119" s="661"/>
      <c r="D119" s="661"/>
      <c r="E119" s="300" t="s">
        <v>108</v>
      </c>
      <c r="F119" s="301">
        <v>11</v>
      </c>
      <c r="G119" s="301"/>
      <c r="H119" s="301"/>
      <c r="I119" s="301"/>
      <c r="J119" s="301"/>
      <c r="L119" s="301">
        <f t="shared" si="4"/>
        <v>-11</v>
      </c>
      <c r="M119" s="301">
        <f t="shared" si="4"/>
        <v>0</v>
      </c>
      <c r="N119" s="301">
        <f t="shared" si="4"/>
        <v>0</v>
      </c>
      <c r="O119" s="301">
        <f t="shared" si="4"/>
        <v>0</v>
      </c>
      <c r="Q119" s="302">
        <f t="shared" si="5"/>
        <v>-1</v>
      </c>
      <c r="R119" s="302" t="e">
        <f t="shared" si="5"/>
        <v>#DIV/0!</v>
      </c>
      <c r="S119" s="302" t="e">
        <f t="shared" si="5"/>
        <v>#DIV/0!</v>
      </c>
      <c r="T119" s="302" t="e">
        <f t="shared" si="5"/>
        <v>#DIV/0!</v>
      </c>
    </row>
    <row r="120" spans="1:20">
      <c r="A120" s="661"/>
      <c r="B120" s="662"/>
      <c r="C120" s="661"/>
      <c r="D120" s="661"/>
      <c r="E120" s="300" t="s">
        <v>15</v>
      </c>
      <c r="F120" s="301">
        <v>1234</v>
      </c>
      <c r="G120" s="301">
        <v>1252</v>
      </c>
      <c r="H120" s="301">
        <v>1234</v>
      </c>
      <c r="I120" s="301">
        <v>1179</v>
      </c>
      <c r="J120" s="301">
        <v>1176</v>
      </c>
      <c r="L120" s="301">
        <f t="shared" si="4"/>
        <v>18</v>
      </c>
      <c r="M120" s="301">
        <f t="shared" si="4"/>
        <v>-18</v>
      </c>
      <c r="N120" s="301">
        <f t="shared" si="4"/>
        <v>-55</v>
      </c>
      <c r="O120" s="301">
        <f t="shared" si="4"/>
        <v>-3</v>
      </c>
      <c r="Q120" s="302">
        <f t="shared" si="5"/>
        <v>1.4586709886547812E-2</v>
      </c>
      <c r="R120" s="302">
        <f t="shared" si="5"/>
        <v>-1.437699680511182E-2</v>
      </c>
      <c r="S120" s="302">
        <f t="shared" si="5"/>
        <v>-4.4570502431118313E-2</v>
      </c>
      <c r="T120" s="302">
        <f t="shared" si="5"/>
        <v>-2.5445292620865142E-3</v>
      </c>
    </row>
    <row r="121" spans="1:20">
      <c r="A121" s="661"/>
      <c r="B121" s="662"/>
      <c r="C121" s="661"/>
      <c r="D121" s="661"/>
      <c r="E121" s="300" t="s">
        <v>67</v>
      </c>
      <c r="F121" s="301">
        <v>405</v>
      </c>
      <c r="G121" s="301">
        <v>415</v>
      </c>
      <c r="H121" s="301">
        <v>395</v>
      </c>
      <c r="I121" s="301">
        <v>411</v>
      </c>
      <c r="J121" s="301">
        <v>392</v>
      </c>
      <c r="L121" s="301">
        <f t="shared" si="4"/>
        <v>10</v>
      </c>
      <c r="M121" s="301">
        <f t="shared" si="4"/>
        <v>-20</v>
      </c>
      <c r="N121" s="301">
        <f t="shared" si="4"/>
        <v>16</v>
      </c>
      <c r="O121" s="301">
        <f t="shared" si="4"/>
        <v>-19</v>
      </c>
      <c r="Q121" s="302">
        <f t="shared" si="5"/>
        <v>2.4691358024691357E-2</v>
      </c>
      <c r="R121" s="302">
        <f t="shared" si="5"/>
        <v>-4.8192771084337352E-2</v>
      </c>
      <c r="S121" s="302">
        <f t="shared" si="5"/>
        <v>4.0506329113924051E-2</v>
      </c>
      <c r="T121" s="302">
        <f t="shared" si="5"/>
        <v>-4.6228710462287104E-2</v>
      </c>
    </row>
    <row r="122" spans="1:20">
      <c r="A122" s="661"/>
      <c r="B122" s="662"/>
      <c r="C122" s="661"/>
      <c r="D122" s="661"/>
      <c r="E122" s="300" t="s">
        <v>40</v>
      </c>
      <c r="F122" s="301">
        <v>82</v>
      </c>
      <c r="G122" s="301">
        <v>74</v>
      </c>
      <c r="H122" s="301">
        <v>57</v>
      </c>
      <c r="I122" s="301">
        <v>67</v>
      </c>
      <c r="J122" s="301">
        <v>64</v>
      </c>
      <c r="L122" s="301">
        <f t="shared" si="4"/>
        <v>-8</v>
      </c>
      <c r="M122" s="301">
        <f t="shared" si="4"/>
        <v>-17</v>
      </c>
      <c r="N122" s="301">
        <f t="shared" si="4"/>
        <v>10</v>
      </c>
      <c r="O122" s="301">
        <f t="shared" si="4"/>
        <v>-3</v>
      </c>
      <c r="Q122" s="302">
        <f t="shared" si="5"/>
        <v>-9.7560975609756101E-2</v>
      </c>
      <c r="R122" s="302">
        <f t="shared" si="5"/>
        <v>-0.22972972972972974</v>
      </c>
      <c r="S122" s="302">
        <f t="shared" si="5"/>
        <v>0.17543859649122806</v>
      </c>
      <c r="T122" s="302">
        <f t="shared" si="5"/>
        <v>-4.4776119402985072E-2</v>
      </c>
    </row>
    <row r="123" spans="1:20">
      <c r="A123" s="661"/>
      <c r="B123" s="662"/>
      <c r="C123" s="661"/>
      <c r="D123" s="661"/>
      <c r="E123" s="300" t="s">
        <v>43</v>
      </c>
      <c r="F123" s="301">
        <v>1</v>
      </c>
      <c r="G123" s="301">
        <v>2</v>
      </c>
      <c r="H123" s="301">
        <v>4</v>
      </c>
      <c r="I123" s="301">
        <v>3</v>
      </c>
      <c r="J123" s="301">
        <v>3</v>
      </c>
      <c r="L123" s="301">
        <f t="shared" si="4"/>
        <v>1</v>
      </c>
      <c r="M123" s="301">
        <f t="shared" si="4"/>
        <v>2</v>
      </c>
      <c r="N123" s="301">
        <f t="shared" si="4"/>
        <v>-1</v>
      </c>
      <c r="O123" s="301">
        <f t="shared" si="4"/>
        <v>0</v>
      </c>
      <c r="Q123" s="302">
        <f t="shared" si="5"/>
        <v>1</v>
      </c>
      <c r="R123" s="302">
        <f t="shared" si="5"/>
        <v>1</v>
      </c>
      <c r="S123" s="302">
        <f t="shared" si="5"/>
        <v>-0.25</v>
      </c>
      <c r="T123" s="302">
        <f t="shared" si="5"/>
        <v>0</v>
      </c>
    </row>
    <row r="124" spans="1:20">
      <c r="A124" s="661"/>
      <c r="B124" s="662"/>
      <c r="C124" s="661"/>
      <c r="D124" s="661"/>
      <c r="E124" s="300" t="s">
        <v>205</v>
      </c>
      <c r="F124" s="301">
        <v>83</v>
      </c>
      <c r="G124" s="301">
        <v>74</v>
      </c>
      <c r="H124" s="301">
        <v>80</v>
      </c>
      <c r="I124" s="301">
        <v>83</v>
      </c>
      <c r="J124" s="301">
        <v>87</v>
      </c>
      <c r="L124" s="301">
        <f t="shared" si="4"/>
        <v>-9</v>
      </c>
      <c r="M124" s="301">
        <f t="shared" si="4"/>
        <v>6</v>
      </c>
      <c r="N124" s="301">
        <f t="shared" si="4"/>
        <v>3</v>
      </c>
      <c r="O124" s="301">
        <f t="shared" si="4"/>
        <v>4</v>
      </c>
      <c r="Q124" s="302">
        <f t="shared" si="5"/>
        <v>-0.10843373493975904</v>
      </c>
      <c r="R124" s="302">
        <f t="shared" si="5"/>
        <v>8.1081081081081086E-2</v>
      </c>
      <c r="S124" s="302">
        <f t="shared" si="5"/>
        <v>3.7499999999999999E-2</v>
      </c>
      <c r="T124" s="302">
        <f t="shared" si="5"/>
        <v>4.8192771084337352E-2</v>
      </c>
    </row>
    <row r="125" spans="1:20">
      <c r="A125" s="661"/>
      <c r="B125" s="662"/>
      <c r="C125" s="661"/>
      <c r="D125" s="661"/>
      <c r="E125" s="300" t="s">
        <v>206</v>
      </c>
      <c r="F125" s="301">
        <v>14</v>
      </c>
      <c r="G125" s="301">
        <v>20</v>
      </c>
      <c r="H125" s="301">
        <v>16</v>
      </c>
      <c r="I125" s="301">
        <v>19</v>
      </c>
      <c r="J125" s="301">
        <v>17</v>
      </c>
      <c r="L125" s="301">
        <f t="shared" si="4"/>
        <v>6</v>
      </c>
      <c r="M125" s="301">
        <f t="shared" si="4"/>
        <v>-4</v>
      </c>
      <c r="N125" s="301">
        <f t="shared" si="4"/>
        <v>3</v>
      </c>
      <c r="O125" s="301">
        <f t="shared" si="4"/>
        <v>-2</v>
      </c>
      <c r="Q125" s="302">
        <f t="shared" si="5"/>
        <v>0.42857142857142855</v>
      </c>
      <c r="R125" s="302">
        <f t="shared" si="5"/>
        <v>-0.2</v>
      </c>
      <c r="S125" s="302">
        <f t="shared" si="5"/>
        <v>0.1875</v>
      </c>
      <c r="T125" s="302">
        <f t="shared" si="5"/>
        <v>-0.10526315789473684</v>
      </c>
    </row>
    <row r="126" spans="1:20">
      <c r="A126" s="661"/>
      <c r="B126" s="662"/>
      <c r="C126" s="661"/>
      <c r="D126" s="661"/>
      <c r="E126" s="300" t="s">
        <v>207</v>
      </c>
      <c r="F126" s="301"/>
      <c r="G126" s="301"/>
      <c r="H126" s="301">
        <v>6</v>
      </c>
      <c r="I126" s="301">
        <v>6</v>
      </c>
      <c r="J126" s="301">
        <v>11</v>
      </c>
      <c r="L126" s="301">
        <f t="shared" si="4"/>
        <v>0</v>
      </c>
      <c r="M126" s="301">
        <f t="shared" si="4"/>
        <v>6</v>
      </c>
      <c r="N126" s="301">
        <f t="shared" si="4"/>
        <v>0</v>
      </c>
      <c r="O126" s="301">
        <f t="shared" si="4"/>
        <v>5</v>
      </c>
      <c r="Q126" s="302" t="e">
        <f t="shared" si="5"/>
        <v>#DIV/0!</v>
      </c>
      <c r="R126" s="302" t="e">
        <f t="shared" si="5"/>
        <v>#DIV/0!</v>
      </c>
      <c r="S126" s="302">
        <f t="shared" si="5"/>
        <v>0</v>
      </c>
      <c r="T126" s="302">
        <f t="shared" si="5"/>
        <v>0.83333333333333337</v>
      </c>
    </row>
    <row r="127" spans="1:20">
      <c r="A127" s="661"/>
      <c r="B127" s="662"/>
      <c r="C127" s="661"/>
      <c r="D127" s="661"/>
      <c r="E127" s="300" t="s">
        <v>208</v>
      </c>
      <c r="F127" s="301"/>
      <c r="G127" s="301">
        <v>4</v>
      </c>
      <c r="H127" s="301">
        <v>3</v>
      </c>
      <c r="I127" s="301"/>
      <c r="J127" s="301"/>
      <c r="L127" s="301">
        <f t="shared" si="4"/>
        <v>4</v>
      </c>
      <c r="M127" s="301">
        <f t="shared" si="4"/>
        <v>-1</v>
      </c>
      <c r="N127" s="301">
        <f t="shared" si="4"/>
        <v>-3</v>
      </c>
      <c r="O127" s="301">
        <f t="shared" si="4"/>
        <v>0</v>
      </c>
      <c r="Q127" s="302" t="e">
        <f t="shared" si="5"/>
        <v>#DIV/0!</v>
      </c>
      <c r="R127" s="302">
        <f t="shared" si="5"/>
        <v>-0.25</v>
      </c>
      <c r="S127" s="302">
        <f t="shared" si="5"/>
        <v>-1</v>
      </c>
      <c r="T127" s="302" t="e">
        <f t="shared" si="5"/>
        <v>#DIV/0!</v>
      </c>
    </row>
    <row r="128" spans="1:20">
      <c r="A128" s="661"/>
      <c r="B128" s="662"/>
      <c r="C128" s="661"/>
      <c r="D128" s="661"/>
      <c r="E128" s="300" t="s">
        <v>20</v>
      </c>
      <c r="F128" s="301">
        <v>165</v>
      </c>
      <c r="G128" s="301">
        <v>168</v>
      </c>
      <c r="H128" s="301">
        <v>165</v>
      </c>
      <c r="I128" s="301"/>
      <c r="J128" s="301"/>
      <c r="L128" s="301">
        <f t="shared" si="4"/>
        <v>3</v>
      </c>
      <c r="M128" s="301">
        <f t="shared" si="4"/>
        <v>-3</v>
      </c>
      <c r="N128" s="301">
        <f t="shared" si="4"/>
        <v>-165</v>
      </c>
      <c r="O128" s="301">
        <f t="shared" si="4"/>
        <v>0</v>
      </c>
      <c r="Q128" s="302">
        <f t="shared" si="5"/>
        <v>1.8181818181818181E-2</v>
      </c>
      <c r="R128" s="302">
        <f t="shared" si="5"/>
        <v>-1.7857142857142856E-2</v>
      </c>
      <c r="S128" s="302">
        <f t="shared" si="5"/>
        <v>-1</v>
      </c>
      <c r="T128" s="302" t="e">
        <f t="shared" si="5"/>
        <v>#DIV/0!</v>
      </c>
    </row>
    <row r="129" spans="1:20">
      <c r="A129" s="661"/>
      <c r="B129" s="662"/>
      <c r="C129" s="661"/>
      <c r="D129" s="661"/>
      <c r="E129" s="300" t="s">
        <v>514</v>
      </c>
      <c r="F129" s="301"/>
      <c r="G129" s="301"/>
      <c r="H129" s="301"/>
      <c r="I129" s="301">
        <v>6533</v>
      </c>
      <c r="J129" s="301">
        <v>7194</v>
      </c>
      <c r="L129" s="301">
        <f t="shared" si="4"/>
        <v>0</v>
      </c>
      <c r="M129" s="301">
        <f t="shared" si="4"/>
        <v>0</v>
      </c>
      <c r="N129" s="301">
        <f t="shared" si="4"/>
        <v>6533</v>
      </c>
      <c r="O129" s="301">
        <f t="shared" si="4"/>
        <v>661</v>
      </c>
      <c r="Q129" s="302" t="e">
        <f t="shared" si="5"/>
        <v>#DIV/0!</v>
      </c>
      <c r="R129" s="302" t="e">
        <f t="shared" si="5"/>
        <v>#DIV/0!</v>
      </c>
      <c r="S129" s="302" t="e">
        <f t="shared" si="5"/>
        <v>#DIV/0!</v>
      </c>
      <c r="T129" s="302">
        <f t="shared" si="5"/>
        <v>0.10117863156283484</v>
      </c>
    </row>
    <row r="130" spans="1:20">
      <c r="A130" s="661"/>
      <c r="B130" s="662"/>
      <c r="C130" s="661"/>
      <c r="D130" s="661"/>
      <c r="E130" s="300" t="s">
        <v>102</v>
      </c>
      <c r="F130" s="301">
        <v>7258</v>
      </c>
      <c r="G130" s="301">
        <v>6611</v>
      </c>
      <c r="H130" s="301">
        <v>6716</v>
      </c>
      <c r="I130" s="301">
        <v>31</v>
      </c>
      <c r="J130" s="301"/>
      <c r="L130" s="301">
        <f t="shared" si="4"/>
        <v>-647</v>
      </c>
      <c r="M130" s="301">
        <f t="shared" si="4"/>
        <v>105</v>
      </c>
      <c r="N130" s="301">
        <f t="shared" si="4"/>
        <v>-6685</v>
      </c>
      <c r="O130" s="301">
        <f t="shared" si="4"/>
        <v>-31</v>
      </c>
      <c r="Q130" s="302">
        <f t="shared" si="5"/>
        <v>-8.9143014604574258E-2</v>
      </c>
      <c r="R130" s="302">
        <f t="shared" si="5"/>
        <v>1.5882619875964302E-2</v>
      </c>
      <c r="S130" s="302">
        <f t="shared" si="5"/>
        <v>-0.99538415723645024</v>
      </c>
      <c r="T130" s="302">
        <f t="shared" si="5"/>
        <v>-1</v>
      </c>
    </row>
    <row r="131" spans="1:20">
      <c r="A131" s="661"/>
      <c r="B131" s="662"/>
      <c r="C131" s="661"/>
      <c r="D131" s="661"/>
      <c r="E131" s="300" t="s">
        <v>209</v>
      </c>
      <c r="F131" s="301"/>
      <c r="G131" s="301">
        <v>1009</v>
      </c>
      <c r="H131" s="301">
        <v>995</v>
      </c>
      <c r="I131" s="301">
        <v>996</v>
      </c>
      <c r="J131" s="301">
        <v>1014</v>
      </c>
      <c r="L131" s="301">
        <f t="shared" ref="L131:O191" si="6">G131-F131</f>
        <v>1009</v>
      </c>
      <c r="M131" s="301">
        <f t="shared" si="6"/>
        <v>-14</v>
      </c>
      <c r="N131" s="301">
        <f t="shared" si="6"/>
        <v>1</v>
      </c>
      <c r="O131" s="301">
        <f t="shared" si="6"/>
        <v>18</v>
      </c>
      <c r="Q131" s="302" t="e">
        <f t="shared" ref="Q131:T191" si="7">L131/F131</f>
        <v>#DIV/0!</v>
      </c>
      <c r="R131" s="302">
        <f t="shared" si="7"/>
        <v>-1.3875123885034688E-2</v>
      </c>
      <c r="S131" s="302">
        <f t="shared" si="7"/>
        <v>1.0050251256281408E-3</v>
      </c>
      <c r="T131" s="302">
        <f t="shared" si="7"/>
        <v>1.8072289156626505E-2</v>
      </c>
    </row>
    <row r="132" spans="1:20">
      <c r="A132" s="661"/>
      <c r="B132" s="662"/>
      <c r="C132" s="661"/>
      <c r="D132" s="661"/>
      <c r="E132" s="300" t="s">
        <v>71</v>
      </c>
      <c r="F132" s="301"/>
      <c r="G132" s="301"/>
      <c r="H132" s="301"/>
      <c r="I132" s="301"/>
      <c r="J132" s="301"/>
      <c r="L132" s="301">
        <f t="shared" si="6"/>
        <v>0</v>
      </c>
      <c r="M132" s="301">
        <f t="shared" si="6"/>
        <v>0</v>
      </c>
      <c r="N132" s="301">
        <f t="shared" si="6"/>
        <v>0</v>
      </c>
      <c r="O132" s="301">
        <f t="shared" si="6"/>
        <v>0</v>
      </c>
      <c r="Q132" s="302" t="e">
        <f t="shared" si="7"/>
        <v>#DIV/0!</v>
      </c>
      <c r="R132" s="302" t="e">
        <f t="shared" si="7"/>
        <v>#DIV/0!</v>
      </c>
      <c r="S132" s="302" t="e">
        <f t="shared" si="7"/>
        <v>#DIV/0!</v>
      </c>
      <c r="T132" s="302" t="e">
        <f t="shared" si="7"/>
        <v>#DIV/0!</v>
      </c>
    </row>
    <row r="133" spans="1:20">
      <c r="A133" s="661"/>
      <c r="B133" s="662"/>
      <c r="C133" s="661"/>
      <c r="D133" s="661"/>
      <c r="E133" s="300" t="s">
        <v>210</v>
      </c>
      <c r="F133" s="301">
        <v>279</v>
      </c>
      <c r="G133" s="301">
        <v>290</v>
      </c>
      <c r="H133" s="301">
        <v>293</v>
      </c>
      <c r="I133" s="301">
        <v>312</v>
      </c>
      <c r="J133" s="301">
        <v>347</v>
      </c>
      <c r="L133" s="301">
        <f t="shared" si="6"/>
        <v>11</v>
      </c>
      <c r="M133" s="301">
        <f t="shared" si="6"/>
        <v>3</v>
      </c>
      <c r="N133" s="301">
        <f t="shared" si="6"/>
        <v>19</v>
      </c>
      <c r="O133" s="301">
        <f t="shared" si="6"/>
        <v>35</v>
      </c>
      <c r="Q133" s="302">
        <f t="shared" si="7"/>
        <v>3.9426523297491037E-2</v>
      </c>
      <c r="R133" s="302">
        <f t="shared" si="7"/>
        <v>1.0344827586206896E-2</v>
      </c>
      <c r="S133" s="302">
        <f t="shared" si="7"/>
        <v>6.4846416382252553E-2</v>
      </c>
      <c r="T133" s="302">
        <f t="shared" si="7"/>
        <v>0.11217948717948718</v>
      </c>
    </row>
    <row r="134" spans="1:20">
      <c r="A134" s="661"/>
      <c r="B134" s="662"/>
      <c r="C134" s="661"/>
      <c r="D134" s="661"/>
      <c r="E134" s="300" t="s">
        <v>68</v>
      </c>
      <c r="F134" s="301">
        <v>919</v>
      </c>
      <c r="G134" s="301"/>
      <c r="H134" s="301"/>
      <c r="I134" s="301"/>
      <c r="J134" s="301"/>
      <c r="L134" s="301">
        <f t="shared" si="6"/>
        <v>-919</v>
      </c>
      <c r="M134" s="301">
        <f t="shared" si="6"/>
        <v>0</v>
      </c>
      <c r="N134" s="301">
        <f t="shared" si="6"/>
        <v>0</v>
      </c>
      <c r="O134" s="301">
        <f t="shared" si="6"/>
        <v>0</v>
      </c>
      <c r="Q134" s="302">
        <f t="shared" si="7"/>
        <v>-1</v>
      </c>
      <c r="R134" s="302" t="e">
        <f t="shared" si="7"/>
        <v>#DIV/0!</v>
      </c>
      <c r="S134" s="302" t="e">
        <f t="shared" si="7"/>
        <v>#DIV/0!</v>
      </c>
      <c r="T134" s="302" t="e">
        <f t="shared" si="7"/>
        <v>#DIV/0!</v>
      </c>
    </row>
    <row r="135" spans="1:20">
      <c r="A135" s="661"/>
      <c r="B135" s="662"/>
      <c r="C135" s="661"/>
      <c r="D135" s="661"/>
      <c r="E135" s="300" t="s">
        <v>73</v>
      </c>
      <c r="F135" s="301">
        <v>101</v>
      </c>
      <c r="G135" s="301"/>
      <c r="H135" s="301"/>
      <c r="I135" s="301"/>
      <c r="J135" s="301"/>
      <c r="L135" s="301">
        <f t="shared" si="6"/>
        <v>-101</v>
      </c>
      <c r="M135" s="301">
        <f t="shared" si="6"/>
        <v>0</v>
      </c>
      <c r="N135" s="301">
        <f t="shared" si="6"/>
        <v>0</v>
      </c>
      <c r="O135" s="301">
        <f t="shared" si="6"/>
        <v>0</v>
      </c>
      <c r="Q135" s="302">
        <f t="shared" si="7"/>
        <v>-1</v>
      </c>
      <c r="R135" s="302" t="e">
        <f t="shared" si="7"/>
        <v>#DIV/0!</v>
      </c>
      <c r="S135" s="302" t="e">
        <f t="shared" si="7"/>
        <v>#DIV/0!</v>
      </c>
      <c r="T135" s="302" t="e">
        <f t="shared" si="7"/>
        <v>#DIV/0!</v>
      </c>
    </row>
    <row r="136" spans="1:20">
      <c r="A136" s="661"/>
      <c r="B136" s="662"/>
      <c r="C136" s="661"/>
      <c r="D136" s="661"/>
      <c r="E136" s="300" t="s">
        <v>515</v>
      </c>
      <c r="F136" s="301"/>
      <c r="G136" s="301"/>
      <c r="H136" s="301"/>
      <c r="I136" s="301">
        <v>1</v>
      </c>
      <c r="J136" s="301">
        <v>9</v>
      </c>
      <c r="L136" s="301">
        <f t="shared" si="6"/>
        <v>0</v>
      </c>
      <c r="M136" s="301">
        <f t="shared" si="6"/>
        <v>0</v>
      </c>
      <c r="N136" s="301">
        <f t="shared" si="6"/>
        <v>1</v>
      </c>
      <c r="O136" s="301">
        <f t="shared" si="6"/>
        <v>8</v>
      </c>
      <c r="Q136" s="302" t="e">
        <f t="shared" si="7"/>
        <v>#DIV/0!</v>
      </c>
      <c r="R136" s="302" t="e">
        <f t="shared" si="7"/>
        <v>#DIV/0!</v>
      </c>
      <c r="S136" s="302" t="e">
        <f t="shared" si="7"/>
        <v>#DIV/0!</v>
      </c>
      <c r="T136" s="302">
        <f t="shared" si="7"/>
        <v>8</v>
      </c>
    </row>
    <row r="137" spans="1:20">
      <c r="A137" s="661"/>
      <c r="B137" s="662"/>
      <c r="C137" s="661"/>
      <c r="D137" s="661"/>
      <c r="E137" s="300" t="s">
        <v>21</v>
      </c>
      <c r="F137" s="301">
        <v>924</v>
      </c>
      <c r="G137" s="301">
        <v>915</v>
      </c>
      <c r="H137" s="301">
        <v>910</v>
      </c>
      <c r="I137" s="301">
        <v>839</v>
      </c>
      <c r="J137" s="301">
        <v>847</v>
      </c>
      <c r="L137" s="301">
        <f t="shared" si="6"/>
        <v>-9</v>
      </c>
      <c r="M137" s="301">
        <f t="shared" si="6"/>
        <v>-5</v>
      </c>
      <c r="N137" s="301">
        <f t="shared" si="6"/>
        <v>-71</v>
      </c>
      <c r="O137" s="301">
        <f t="shared" si="6"/>
        <v>8</v>
      </c>
      <c r="Q137" s="302">
        <f t="shared" si="7"/>
        <v>-9.74025974025974E-3</v>
      </c>
      <c r="R137" s="302">
        <f t="shared" si="7"/>
        <v>-5.4644808743169399E-3</v>
      </c>
      <c r="S137" s="302">
        <f t="shared" si="7"/>
        <v>-7.8021978021978022E-2</v>
      </c>
      <c r="T137" s="302">
        <f t="shared" si="7"/>
        <v>9.5351609058402856E-3</v>
      </c>
    </row>
    <row r="138" spans="1:20">
      <c r="A138" s="661"/>
      <c r="B138" s="662"/>
      <c r="C138" s="661"/>
      <c r="D138" s="661"/>
      <c r="E138" s="300" t="s">
        <v>103</v>
      </c>
      <c r="F138" s="301">
        <v>49</v>
      </c>
      <c r="G138" s="301">
        <v>50</v>
      </c>
      <c r="H138" s="301">
        <v>55</v>
      </c>
      <c r="I138" s="301">
        <v>65</v>
      </c>
      <c r="J138" s="301">
        <v>68</v>
      </c>
      <c r="L138" s="301">
        <f t="shared" si="6"/>
        <v>1</v>
      </c>
      <c r="M138" s="301">
        <f t="shared" si="6"/>
        <v>5</v>
      </c>
      <c r="N138" s="301">
        <f t="shared" si="6"/>
        <v>10</v>
      </c>
      <c r="O138" s="301">
        <f t="shared" si="6"/>
        <v>3</v>
      </c>
      <c r="Q138" s="302">
        <f t="shared" si="7"/>
        <v>2.0408163265306121E-2</v>
      </c>
      <c r="R138" s="302">
        <f t="shared" si="7"/>
        <v>0.1</v>
      </c>
      <c r="S138" s="302">
        <f t="shared" si="7"/>
        <v>0.18181818181818182</v>
      </c>
      <c r="T138" s="302">
        <f t="shared" si="7"/>
        <v>4.6153846153846156E-2</v>
      </c>
    </row>
    <row r="139" spans="1:20">
      <c r="A139" s="661"/>
      <c r="B139" s="310" t="s">
        <v>516</v>
      </c>
      <c r="C139" s="311"/>
      <c r="D139" s="311"/>
      <c r="E139" s="312"/>
      <c r="F139" s="313">
        <v>44223</v>
      </c>
      <c r="G139" s="313">
        <v>42794</v>
      </c>
      <c r="H139" s="313">
        <v>42808</v>
      </c>
      <c r="I139" s="313">
        <v>43023</v>
      </c>
      <c r="J139" s="313">
        <v>44264</v>
      </c>
      <c r="L139" s="313">
        <f t="shared" si="6"/>
        <v>-1429</v>
      </c>
      <c r="M139" s="313">
        <f t="shared" si="6"/>
        <v>14</v>
      </c>
      <c r="N139" s="313">
        <f t="shared" si="6"/>
        <v>215</v>
      </c>
      <c r="O139" s="313">
        <f t="shared" si="6"/>
        <v>1241</v>
      </c>
      <c r="Q139" s="314">
        <f t="shared" si="7"/>
        <v>-3.2313502023833748E-2</v>
      </c>
      <c r="R139" s="314">
        <f t="shared" si="7"/>
        <v>3.2714866570079915E-4</v>
      </c>
      <c r="S139" s="314">
        <f t="shared" si="7"/>
        <v>5.0224257148196597E-3</v>
      </c>
      <c r="T139" s="314">
        <f t="shared" si="7"/>
        <v>2.8845036375891964E-2</v>
      </c>
    </row>
    <row r="140" spans="1:20" s="307" customFormat="1">
      <c r="A140" s="303" t="s">
        <v>106</v>
      </c>
      <c r="B140" s="304"/>
      <c r="C140" s="305"/>
      <c r="D140" s="305"/>
      <c r="E140" s="303"/>
      <c r="F140" s="306">
        <v>83677</v>
      </c>
      <c r="G140" s="306">
        <v>82031</v>
      </c>
      <c r="H140" s="306">
        <v>82673</v>
      </c>
      <c r="I140" s="306">
        <v>83961</v>
      </c>
      <c r="J140" s="306">
        <v>86389</v>
      </c>
      <c r="L140" s="306">
        <f t="shared" si="6"/>
        <v>-1646</v>
      </c>
      <c r="M140" s="306">
        <f t="shared" si="6"/>
        <v>642</v>
      </c>
      <c r="N140" s="306">
        <f t="shared" si="6"/>
        <v>1288</v>
      </c>
      <c r="O140" s="306">
        <f t="shared" si="6"/>
        <v>2428</v>
      </c>
      <c r="P140" s="308"/>
      <c r="Q140" s="309">
        <f t="shared" si="7"/>
        <v>-1.9670877302006524E-2</v>
      </c>
      <c r="R140" s="309">
        <f t="shared" si="7"/>
        <v>7.8263095658958198E-3</v>
      </c>
      <c r="S140" s="309">
        <f t="shared" si="7"/>
        <v>1.5579451574274551E-2</v>
      </c>
      <c r="T140" s="309">
        <f t="shared" si="7"/>
        <v>2.8918188206429177E-2</v>
      </c>
    </row>
    <row r="141" spans="1:20">
      <c r="A141" s="661" t="s">
        <v>36</v>
      </c>
      <c r="B141" s="662" t="s">
        <v>517</v>
      </c>
      <c r="C141" s="661">
        <v>1</v>
      </c>
      <c r="D141" s="661">
        <v>2</v>
      </c>
      <c r="E141" s="300" t="s">
        <v>518</v>
      </c>
      <c r="F141" s="301"/>
      <c r="G141" s="301"/>
      <c r="H141" s="301"/>
      <c r="I141" s="301">
        <v>18</v>
      </c>
      <c r="J141" s="301">
        <v>19</v>
      </c>
      <c r="L141" s="301">
        <f t="shared" si="6"/>
        <v>0</v>
      </c>
      <c r="M141" s="301">
        <f t="shared" si="6"/>
        <v>0</v>
      </c>
      <c r="N141" s="301">
        <f t="shared" si="6"/>
        <v>18</v>
      </c>
      <c r="O141" s="301">
        <f t="shared" si="6"/>
        <v>1</v>
      </c>
      <c r="Q141" s="302" t="e">
        <f t="shared" si="7"/>
        <v>#DIV/0!</v>
      </c>
      <c r="R141" s="302" t="e">
        <f t="shared" si="7"/>
        <v>#DIV/0!</v>
      </c>
      <c r="S141" s="302" t="e">
        <f t="shared" si="7"/>
        <v>#DIV/0!</v>
      </c>
      <c r="T141" s="302">
        <f t="shared" si="7"/>
        <v>5.5555555555555552E-2</v>
      </c>
    </row>
    <row r="142" spans="1:20">
      <c r="A142" s="661"/>
      <c r="B142" s="662"/>
      <c r="C142" s="661"/>
      <c r="D142" s="661"/>
      <c r="E142" s="300" t="s">
        <v>519</v>
      </c>
      <c r="F142" s="301"/>
      <c r="G142" s="301"/>
      <c r="H142" s="301"/>
      <c r="I142" s="301">
        <v>12</v>
      </c>
      <c r="J142" s="301">
        <v>13</v>
      </c>
      <c r="L142" s="301">
        <f t="shared" si="6"/>
        <v>0</v>
      </c>
      <c r="M142" s="301">
        <f t="shared" si="6"/>
        <v>0</v>
      </c>
      <c r="N142" s="301">
        <f t="shared" si="6"/>
        <v>12</v>
      </c>
      <c r="O142" s="301">
        <f t="shared" si="6"/>
        <v>1</v>
      </c>
      <c r="Q142" s="302" t="e">
        <f t="shared" si="7"/>
        <v>#DIV/0!</v>
      </c>
      <c r="R142" s="302" t="e">
        <f t="shared" si="7"/>
        <v>#DIV/0!</v>
      </c>
      <c r="S142" s="302" t="e">
        <f t="shared" si="7"/>
        <v>#DIV/0!</v>
      </c>
      <c r="T142" s="302">
        <f t="shared" si="7"/>
        <v>8.3333333333333329E-2</v>
      </c>
    </row>
    <row r="143" spans="1:20">
      <c r="A143" s="661"/>
      <c r="B143" s="662"/>
      <c r="C143" s="661"/>
      <c r="D143" s="661"/>
      <c r="E143" s="300" t="s">
        <v>589</v>
      </c>
      <c r="F143" s="301"/>
      <c r="G143" s="301"/>
      <c r="H143" s="301"/>
      <c r="I143" s="301"/>
      <c r="J143" s="301">
        <v>6</v>
      </c>
      <c r="L143" s="301">
        <f t="shared" si="6"/>
        <v>0</v>
      </c>
      <c r="M143" s="301">
        <f t="shared" si="6"/>
        <v>0</v>
      </c>
      <c r="N143" s="301">
        <f t="shared" si="6"/>
        <v>0</v>
      </c>
      <c r="O143" s="301">
        <f t="shared" si="6"/>
        <v>6</v>
      </c>
      <c r="Q143" s="302" t="e">
        <f t="shared" si="7"/>
        <v>#DIV/0!</v>
      </c>
      <c r="R143" s="302" t="e">
        <f t="shared" si="7"/>
        <v>#DIV/0!</v>
      </c>
      <c r="S143" s="302" t="e">
        <f t="shared" si="7"/>
        <v>#DIV/0!</v>
      </c>
      <c r="T143" s="302" t="e">
        <f t="shared" si="7"/>
        <v>#DIV/0!</v>
      </c>
    </row>
    <row r="144" spans="1:20">
      <c r="A144" s="661"/>
      <c r="B144" s="662"/>
      <c r="C144" s="661"/>
      <c r="D144" s="661"/>
      <c r="E144" s="300" t="s">
        <v>167</v>
      </c>
      <c r="F144" s="301">
        <v>16</v>
      </c>
      <c r="G144" s="301">
        <v>25</v>
      </c>
      <c r="H144" s="301">
        <v>21</v>
      </c>
      <c r="I144" s="301"/>
      <c r="J144" s="301"/>
      <c r="L144" s="301">
        <f t="shared" si="6"/>
        <v>9</v>
      </c>
      <c r="M144" s="301">
        <f t="shared" si="6"/>
        <v>-4</v>
      </c>
      <c r="N144" s="301">
        <f t="shared" si="6"/>
        <v>-21</v>
      </c>
      <c r="O144" s="301">
        <f t="shared" si="6"/>
        <v>0</v>
      </c>
      <c r="Q144" s="302">
        <f t="shared" si="7"/>
        <v>0.5625</v>
      </c>
      <c r="R144" s="302">
        <f t="shared" si="7"/>
        <v>-0.16</v>
      </c>
      <c r="S144" s="302">
        <f t="shared" si="7"/>
        <v>-1</v>
      </c>
      <c r="T144" s="302" t="e">
        <f t="shared" si="7"/>
        <v>#DIV/0!</v>
      </c>
    </row>
    <row r="145" spans="1:20">
      <c r="A145" s="661"/>
      <c r="B145" s="662"/>
      <c r="C145" s="661"/>
      <c r="D145" s="661"/>
      <c r="E145" s="300" t="s">
        <v>211</v>
      </c>
      <c r="F145" s="301">
        <v>37</v>
      </c>
      <c r="G145" s="301">
        <v>19</v>
      </c>
      <c r="H145" s="301">
        <v>28</v>
      </c>
      <c r="I145" s="301">
        <v>28</v>
      </c>
      <c r="J145" s="301">
        <v>16</v>
      </c>
      <c r="L145" s="301">
        <f t="shared" si="6"/>
        <v>-18</v>
      </c>
      <c r="M145" s="301">
        <f t="shared" si="6"/>
        <v>9</v>
      </c>
      <c r="N145" s="301">
        <f t="shared" si="6"/>
        <v>0</v>
      </c>
      <c r="O145" s="301">
        <f t="shared" si="6"/>
        <v>-12</v>
      </c>
      <c r="Q145" s="302">
        <f t="shared" si="7"/>
        <v>-0.48648648648648651</v>
      </c>
      <c r="R145" s="302">
        <f t="shared" si="7"/>
        <v>0.47368421052631576</v>
      </c>
      <c r="S145" s="302">
        <f t="shared" si="7"/>
        <v>0</v>
      </c>
      <c r="T145" s="302">
        <f t="shared" si="7"/>
        <v>-0.42857142857142855</v>
      </c>
    </row>
    <row r="146" spans="1:20">
      <c r="A146" s="661"/>
      <c r="B146" s="662"/>
      <c r="C146" s="661"/>
      <c r="D146" s="661"/>
      <c r="E146" s="300" t="s">
        <v>212</v>
      </c>
      <c r="F146" s="301">
        <v>22</v>
      </c>
      <c r="G146" s="301"/>
      <c r="H146" s="301">
        <v>11</v>
      </c>
      <c r="I146" s="301"/>
      <c r="J146" s="301">
        <v>17</v>
      </c>
      <c r="L146" s="301">
        <f t="shared" si="6"/>
        <v>-22</v>
      </c>
      <c r="M146" s="301">
        <f t="shared" si="6"/>
        <v>11</v>
      </c>
      <c r="N146" s="301">
        <f t="shared" si="6"/>
        <v>-11</v>
      </c>
      <c r="O146" s="301">
        <f t="shared" si="6"/>
        <v>17</v>
      </c>
      <c r="Q146" s="302">
        <f t="shared" si="7"/>
        <v>-1</v>
      </c>
      <c r="R146" s="302" t="e">
        <f t="shared" si="7"/>
        <v>#DIV/0!</v>
      </c>
      <c r="S146" s="302">
        <f t="shared" si="7"/>
        <v>-1</v>
      </c>
      <c r="T146" s="302" t="e">
        <f t="shared" si="7"/>
        <v>#DIV/0!</v>
      </c>
    </row>
    <row r="147" spans="1:20">
      <c r="A147" s="661"/>
      <c r="B147" s="662"/>
      <c r="C147" s="661"/>
      <c r="D147" s="661"/>
      <c r="E147" s="300" t="s">
        <v>213</v>
      </c>
      <c r="F147" s="301"/>
      <c r="G147" s="301"/>
      <c r="H147" s="301">
        <v>14</v>
      </c>
      <c r="I147" s="301">
        <v>7</v>
      </c>
      <c r="J147" s="301">
        <v>17</v>
      </c>
      <c r="L147" s="301">
        <f t="shared" si="6"/>
        <v>0</v>
      </c>
      <c r="M147" s="301">
        <f t="shared" si="6"/>
        <v>14</v>
      </c>
      <c r="N147" s="301">
        <f t="shared" si="6"/>
        <v>-7</v>
      </c>
      <c r="O147" s="301">
        <f t="shared" si="6"/>
        <v>10</v>
      </c>
      <c r="Q147" s="302" t="e">
        <f t="shared" si="7"/>
        <v>#DIV/0!</v>
      </c>
      <c r="R147" s="302" t="e">
        <f t="shared" si="7"/>
        <v>#DIV/0!</v>
      </c>
      <c r="S147" s="302">
        <f t="shared" si="7"/>
        <v>-0.5</v>
      </c>
      <c r="T147" s="302">
        <f t="shared" si="7"/>
        <v>1.4285714285714286</v>
      </c>
    </row>
    <row r="148" spans="1:20">
      <c r="A148" s="661"/>
      <c r="B148" s="662"/>
      <c r="C148" s="661"/>
      <c r="D148" s="661"/>
      <c r="E148" s="300" t="s">
        <v>168</v>
      </c>
      <c r="F148" s="301">
        <v>10</v>
      </c>
      <c r="G148" s="301">
        <v>7</v>
      </c>
      <c r="H148" s="301">
        <v>4</v>
      </c>
      <c r="I148" s="301"/>
      <c r="J148" s="301"/>
      <c r="L148" s="301">
        <f t="shared" si="6"/>
        <v>-3</v>
      </c>
      <c r="M148" s="301">
        <f t="shared" si="6"/>
        <v>-3</v>
      </c>
      <c r="N148" s="301">
        <f t="shared" si="6"/>
        <v>-4</v>
      </c>
      <c r="O148" s="301">
        <f t="shared" si="6"/>
        <v>0</v>
      </c>
      <c r="Q148" s="302">
        <f t="shared" si="7"/>
        <v>-0.3</v>
      </c>
      <c r="R148" s="302">
        <f t="shared" si="7"/>
        <v>-0.42857142857142855</v>
      </c>
      <c r="S148" s="302">
        <f t="shared" si="7"/>
        <v>-1</v>
      </c>
      <c r="T148" s="302" t="e">
        <f t="shared" si="7"/>
        <v>#DIV/0!</v>
      </c>
    </row>
    <row r="149" spans="1:20">
      <c r="A149" s="661"/>
      <c r="B149" s="662"/>
      <c r="C149" s="661"/>
      <c r="D149" s="661"/>
      <c r="E149" s="300" t="s">
        <v>590</v>
      </c>
      <c r="F149" s="301"/>
      <c r="G149" s="301"/>
      <c r="H149" s="301"/>
      <c r="I149" s="301"/>
      <c r="J149" s="301">
        <v>5</v>
      </c>
      <c r="L149" s="301">
        <f t="shared" si="6"/>
        <v>0</v>
      </c>
      <c r="M149" s="301">
        <f t="shared" si="6"/>
        <v>0</v>
      </c>
      <c r="N149" s="301">
        <f t="shared" si="6"/>
        <v>0</v>
      </c>
      <c r="O149" s="301">
        <f t="shared" si="6"/>
        <v>5</v>
      </c>
      <c r="Q149" s="302" t="e">
        <f t="shared" si="7"/>
        <v>#DIV/0!</v>
      </c>
      <c r="R149" s="302" t="e">
        <f t="shared" si="7"/>
        <v>#DIV/0!</v>
      </c>
      <c r="S149" s="302" t="e">
        <f t="shared" si="7"/>
        <v>#DIV/0!</v>
      </c>
      <c r="T149" s="302" t="e">
        <f t="shared" si="7"/>
        <v>#DIV/0!</v>
      </c>
    </row>
    <row r="150" spans="1:20">
      <c r="A150" s="661"/>
      <c r="B150" s="662"/>
      <c r="C150" s="661">
        <v>2</v>
      </c>
      <c r="D150" s="661"/>
      <c r="E150" s="300" t="s">
        <v>591</v>
      </c>
      <c r="F150" s="301"/>
      <c r="G150" s="301"/>
      <c r="H150" s="301"/>
      <c r="I150" s="301"/>
      <c r="J150" s="301">
        <v>19</v>
      </c>
      <c r="L150" s="301">
        <f t="shared" si="6"/>
        <v>0</v>
      </c>
      <c r="M150" s="301">
        <f t="shared" si="6"/>
        <v>0</v>
      </c>
      <c r="N150" s="301">
        <f t="shared" si="6"/>
        <v>0</v>
      </c>
      <c r="O150" s="301">
        <f t="shared" si="6"/>
        <v>19</v>
      </c>
      <c r="Q150" s="302" t="e">
        <f t="shared" si="7"/>
        <v>#DIV/0!</v>
      </c>
      <c r="R150" s="302" t="e">
        <f t="shared" si="7"/>
        <v>#DIV/0!</v>
      </c>
      <c r="S150" s="302" t="e">
        <f t="shared" si="7"/>
        <v>#DIV/0!</v>
      </c>
      <c r="T150" s="302" t="e">
        <f t="shared" si="7"/>
        <v>#DIV/0!</v>
      </c>
    </row>
    <row r="151" spans="1:20">
      <c r="A151" s="661"/>
      <c r="B151" s="662"/>
      <c r="C151" s="661"/>
      <c r="D151" s="661"/>
      <c r="E151" s="300" t="s">
        <v>592</v>
      </c>
      <c r="F151" s="301"/>
      <c r="G151" s="301"/>
      <c r="H151" s="301"/>
      <c r="I151" s="301"/>
      <c r="J151" s="301">
        <v>9</v>
      </c>
      <c r="L151" s="301">
        <f t="shared" si="6"/>
        <v>0</v>
      </c>
      <c r="M151" s="301">
        <f t="shared" si="6"/>
        <v>0</v>
      </c>
      <c r="N151" s="301">
        <f t="shared" si="6"/>
        <v>0</v>
      </c>
      <c r="O151" s="301">
        <f t="shared" si="6"/>
        <v>9</v>
      </c>
      <c r="Q151" s="302" t="e">
        <f t="shared" si="7"/>
        <v>#DIV/0!</v>
      </c>
      <c r="R151" s="302" t="e">
        <f t="shared" si="7"/>
        <v>#DIV/0!</v>
      </c>
      <c r="S151" s="302" t="e">
        <f t="shared" si="7"/>
        <v>#DIV/0!</v>
      </c>
      <c r="T151" s="302" t="e">
        <f t="shared" si="7"/>
        <v>#DIV/0!</v>
      </c>
    </row>
    <row r="152" spans="1:20">
      <c r="A152" s="661"/>
      <c r="B152" s="662"/>
      <c r="C152" s="661"/>
      <c r="D152" s="661"/>
      <c r="E152" s="300" t="s">
        <v>214</v>
      </c>
      <c r="F152" s="301">
        <v>14</v>
      </c>
      <c r="G152" s="301">
        <v>14</v>
      </c>
      <c r="H152" s="301">
        <v>21</v>
      </c>
      <c r="I152" s="301">
        <v>21</v>
      </c>
      <c r="J152" s="301"/>
      <c r="L152" s="301">
        <f t="shared" si="6"/>
        <v>0</v>
      </c>
      <c r="M152" s="301">
        <f t="shared" si="6"/>
        <v>7</v>
      </c>
      <c r="N152" s="301">
        <f t="shared" si="6"/>
        <v>0</v>
      </c>
      <c r="O152" s="301">
        <f t="shared" si="6"/>
        <v>-21</v>
      </c>
      <c r="Q152" s="302">
        <f t="shared" si="7"/>
        <v>0</v>
      </c>
      <c r="R152" s="302">
        <f t="shared" si="7"/>
        <v>0.5</v>
      </c>
      <c r="S152" s="302">
        <f t="shared" si="7"/>
        <v>0</v>
      </c>
      <c r="T152" s="302">
        <f t="shared" si="7"/>
        <v>-1</v>
      </c>
    </row>
    <row r="153" spans="1:20">
      <c r="A153" s="661"/>
      <c r="B153" s="662"/>
      <c r="C153" s="661"/>
      <c r="D153" s="661"/>
      <c r="E153" s="300" t="s">
        <v>215</v>
      </c>
      <c r="F153" s="301">
        <v>26</v>
      </c>
      <c r="G153" s="301">
        <v>23</v>
      </c>
      <c r="H153" s="301">
        <v>19</v>
      </c>
      <c r="I153" s="301">
        <v>21</v>
      </c>
      <c r="J153" s="301">
        <v>20</v>
      </c>
      <c r="L153" s="301">
        <f t="shared" si="6"/>
        <v>-3</v>
      </c>
      <c r="M153" s="301">
        <f t="shared" si="6"/>
        <v>-4</v>
      </c>
      <c r="N153" s="301">
        <f t="shared" si="6"/>
        <v>2</v>
      </c>
      <c r="O153" s="301">
        <f t="shared" si="6"/>
        <v>-1</v>
      </c>
      <c r="Q153" s="302">
        <f t="shared" si="7"/>
        <v>-0.11538461538461539</v>
      </c>
      <c r="R153" s="302">
        <f t="shared" si="7"/>
        <v>-0.17391304347826086</v>
      </c>
      <c r="S153" s="302">
        <f t="shared" si="7"/>
        <v>0.10526315789473684</v>
      </c>
      <c r="T153" s="302">
        <f t="shared" si="7"/>
        <v>-4.7619047619047616E-2</v>
      </c>
    </row>
    <row r="154" spans="1:20">
      <c r="A154" s="661"/>
      <c r="B154" s="662"/>
      <c r="C154" s="661"/>
      <c r="D154" s="661"/>
      <c r="E154" s="300" t="s">
        <v>216</v>
      </c>
      <c r="F154" s="301"/>
      <c r="G154" s="301">
        <v>16</v>
      </c>
      <c r="H154" s="301"/>
      <c r="I154" s="301">
        <v>5</v>
      </c>
      <c r="J154" s="301"/>
      <c r="L154" s="301">
        <f t="shared" si="6"/>
        <v>16</v>
      </c>
      <c r="M154" s="301">
        <f t="shared" si="6"/>
        <v>-16</v>
      </c>
      <c r="N154" s="301">
        <f t="shared" si="6"/>
        <v>5</v>
      </c>
      <c r="O154" s="301">
        <f t="shared" si="6"/>
        <v>-5</v>
      </c>
      <c r="Q154" s="302" t="e">
        <f t="shared" si="7"/>
        <v>#DIV/0!</v>
      </c>
      <c r="R154" s="302">
        <f t="shared" si="7"/>
        <v>-1</v>
      </c>
      <c r="S154" s="302" t="e">
        <f t="shared" si="7"/>
        <v>#DIV/0!</v>
      </c>
      <c r="T154" s="302">
        <f t="shared" si="7"/>
        <v>-1</v>
      </c>
    </row>
    <row r="155" spans="1:20">
      <c r="A155" s="661"/>
      <c r="B155" s="662"/>
      <c r="C155" s="661"/>
      <c r="D155" s="661"/>
      <c r="E155" s="300" t="s">
        <v>520</v>
      </c>
      <c r="F155" s="301"/>
      <c r="G155" s="301"/>
      <c r="H155" s="301"/>
      <c r="I155" s="301">
        <v>10</v>
      </c>
      <c r="J155" s="301">
        <v>6</v>
      </c>
      <c r="L155" s="301">
        <f t="shared" si="6"/>
        <v>0</v>
      </c>
      <c r="M155" s="301">
        <f t="shared" si="6"/>
        <v>0</v>
      </c>
      <c r="N155" s="301">
        <f t="shared" si="6"/>
        <v>10</v>
      </c>
      <c r="O155" s="301">
        <f t="shared" si="6"/>
        <v>-4</v>
      </c>
      <c r="Q155" s="302" t="e">
        <f t="shared" si="7"/>
        <v>#DIV/0!</v>
      </c>
      <c r="R155" s="302" t="e">
        <f t="shared" si="7"/>
        <v>#DIV/0!</v>
      </c>
      <c r="S155" s="302" t="e">
        <f t="shared" si="7"/>
        <v>#DIV/0!</v>
      </c>
      <c r="T155" s="302">
        <f t="shared" si="7"/>
        <v>-0.4</v>
      </c>
    </row>
    <row r="156" spans="1:20">
      <c r="A156" s="661"/>
      <c r="B156" s="662"/>
      <c r="C156" s="661"/>
      <c r="D156" s="661"/>
      <c r="E156" s="300" t="s">
        <v>217</v>
      </c>
      <c r="F156" s="301"/>
      <c r="G156" s="301">
        <v>3</v>
      </c>
      <c r="H156" s="301">
        <v>6</v>
      </c>
      <c r="I156" s="301"/>
      <c r="J156" s="301"/>
      <c r="L156" s="301">
        <f t="shared" si="6"/>
        <v>3</v>
      </c>
      <c r="M156" s="301">
        <f t="shared" si="6"/>
        <v>3</v>
      </c>
      <c r="N156" s="301">
        <f t="shared" si="6"/>
        <v>-6</v>
      </c>
      <c r="O156" s="301">
        <f t="shared" si="6"/>
        <v>0</v>
      </c>
      <c r="Q156" s="302" t="e">
        <f t="shared" si="7"/>
        <v>#DIV/0!</v>
      </c>
      <c r="R156" s="302">
        <f t="shared" si="7"/>
        <v>1</v>
      </c>
      <c r="S156" s="302">
        <f t="shared" si="7"/>
        <v>-1</v>
      </c>
      <c r="T156" s="302" t="e">
        <f t="shared" si="7"/>
        <v>#DIV/0!</v>
      </c>
    </row>
    <row r="157" spans="1:20">
      <c r="A157" s="661"/>
      <c r="B157" s="662"/>
      <c r="C157" s="661"/>
      <c r="D157" s="661"/>
      <c r="E157" s="300" t="s">
        <v>123</v>
      </c>
      <c r="F157" s="301">
        <v>4</v>
      </c>
      <c r="G157" s="301"/>
      <c r="H157" s="301"/>
      <c r="I157" s="301"/>
      <c r="J157" s="301"/>
      <c r="L157" s="301">
        <f t="shared" si="6"/>
        <v>-4</v>
      </c>
      <c r="M157" s="301">
        <f t="shared" si="6"/>
        <v>0</v>
      </c>
      <c r="N157" s="301">
        <f t="shared" si="6"/>
        <v>0</v>
      </c>
      <c r="O157" s="301">
        <f t="shared" si="6"/>
        <v>0</v>
      </c>
      <c r="Q157" s="302">
        <f t="shared" si="7"/>
        <v>-1</v>
      </c>
      <c r="R157" s="302" t="e">
        <f t="shared" si="7"/>
        <v>#DIV/0!</v>
      </c>
      <c r="S157" s="302" t="e">
        <f t="shared" si="7"/>
        <v>#DIV/0!</v>
      </c>
      <c r="T157" s="302" t="e">
        <f t="shared" si="7"/>
        <v>#DIV/0!</v>
      </c>
    </row>
    <row r="158" spans="1:20">
      <c r="A158" s="661"/>
      <c r="B158" s="310" t="s">
        <v>521</v>
      </c>
      <c r="C158" s="311"/>
      <c r="D158" s="311"/>
      <c r="E158" s="312"/>
      <c r="F158" s="313">
        <v>129</v>
      </c>
      <c r="G158" s="313">
        <v>107</v>
      </c>
      <c r="H158" s="313">
        <v>124</v>
      </c>
      <c r="I158" s="313">
        <v>122</v>
      </c>
      <c r="J158" s="313">
        <v>147</v>
      </c>
      <c r="L158" s="313">
        <f t="shared" si="6"/>
        <v>-22</v>
      </c>
      <c r="M158" s="313">
        <f t="shared" si="6"/>
        <v>17</v>
      </c>
      <c r="N158" s="313">
        <f t="shared" si="6"/>
        <v>-2</v>
      </c>
      <c r="O158" s="313">
        <f t="shared" si="6"/>
        <v>25</v>
      </c>
      <c r="Q158" s="314">
        <f t="shared" si="7"/>
        <v>-0.17054263565891473</v>
      </c>
      <c r="R158" s="314">
        <f t="shared" si="7"/>
        <v>0.15887850467289719</v>
      </c>
      <c r="S158" s="314">
        <f t="shared" si="7"/>
        <v>-1.6129032258064516E-2</v>
      </c>
      <c r="T158" s="314">
        <f t="shared" si="7"/>
        <v>0.20491803278688525</v>
      </c>
    </row>
    <row r="159" spans="1:20">
      <c r="A159" s="661"/>
      <c r="B159" s="662" t="s">
        <v>247</v>
      </c>
      <c r="C159" s="661">
        <v>1</v>
      </c>
      <c r="D159" s="661">
        <v>1</v>
      </c>
      <c r="E159" s="300" t="s">
        <v>77</v>
      </c>
      <c r="F159" s="301">
        <v>15</v>
      </c>
      <c r="G159" s="301">
        <v>12</v>
      </c>
      <c r="H159" s="301">
        <v>12</v>
      </c>
      <c r="I159" s="301">
        <v>3</v>
      </c>
      <c r="J159" s="301">
        <v>11</v>
      </c>
      <c r="L159" s="301">
        <f t="shared" si="6"/>
        <v>-3</v>
      </c>
      <c r="M159" s="301">
        <f t="shared" si="6"/>
        <v>0</v>
      </c>
      <c r="N159" s="301">
        <f t="shared" si="6"/>
        <v>-9</v>
      </c>
      <c r="O159" s="301">
        <f t="shared" si="6"/>
        <v>8</v>
      </c>
      <c r="Q159" s="302">
        <f t="shared" si="7"/>
        <v>-0.2</v>
      </c>
      <c r="R159" s="302">
        <f t="shared" si="7"/>
        <v>0</v>
      </c>
      <c r="S159" s="302">
        <f t="shared" si="7"/>
        <v>-0.75</v>
      </c>
      <c r="T159" s="302">
        <f t="shared" si="7"/>
        <v>2.6666666666666665</v>
      </c>
    </row>
    <row r="160" spans="1:20">
      <c r="A160" s="661"/>
      <c r="B160" s="662"/>
      <c r="C160" s="661"/>
      <c r="D160" s="661"/>
      <c r="E160" s="300" t="s">
        <v>41</v>
      </c>
      <c r="F160" s="301">
        <v>12</v>
      </c>
      <c r="G160" s="301">
        <v>11</v>
      </c>
      <c r="H160" s="301">
        <v>11</v>
      </c>
      <c r="I160" s="301"/>
      <c r="J160" s="301">
        <v>14</v>
      </c>
      <c r="L160" s="301">
        <f t="shared" si="6"/>
        <v>-1</v>
      </c>
      <c r="M160" s="301">
        <f t="shared" si="6"/>
        <v>0</v>
      </c>
      <c r="N160" s="301">
        <f t="shared" si="6"/>
        <v>-11</v>
      </c>
      <c r="O160" s="301">
        <f t="shared" si="6"/>
        <v>14</v>
      </c>
      <c r="Q160" s="302">
        <f t="shared" si="7"/>
        <v>-8.3333333333333329E-2</v>
      </c>
      <c r="R160" s="302">
        <f t="shared" si="7"/>
        <v>0</v>
      </c>
      <c r="S160" s="302">
        <f t="shared" si="7"/>
        <v>-1</v>
      </c>
      <c r="T160" s="302" t="e">
        <f t="shared" si="7"/>
        <v>#DIV/0!</v>
      </c>
    </row>
    <row r="161" spans="1:20">
      <c r="A161" s="661"/>
      <c r="B161" s="662"/>
      <c r="C161" s="661"/>
      <c r="D161" s="661"/>
      <c r="E161" s="300" t="s">
        <v>85</v>
      </c>
      <c r="F161" s="301">
        <v>42</v>
      </c>
      <c r="G161" s="301">
        <v>13</v>
      </c>
      <c r="H161" s="301">
        <v>22</v>
      </c>
      <c r="I161" s="301">
        <v>14</v>
      </c>
      <c r="J161" s="301">
        <v>23</v>
      </c>
      <c r="L161" s="301">
        <f t="shared" si="6"/>
        <v>-29</v>
      </c>
      <c r="M161" s="301">
        <f t="shared" si="6"/>
        <v>9</v>
      </c>
      <c r="N161" s="301">
        <f t="shared" si="6"/>
        <v>-8</v>
      </c>
      <c r="O161" s="301">
        <f t="shared" si="6"/>
        <v>9</v>
      </c>
      <c r="Q161" s="302">
        <f t="shared" si="7"/>
        <v>-0.69047619047619047</v>
      </c>
      <c r="R161" s="302">
        <f t="shared" si="7"/>
        <v>0.69230769230769229</v>
      </c>
      <c r="S161" s="302">
        <f t="shared" si="7"/>
        <v>-0.36363636363636365</v>
      </c>
      <c r="T161" s="302">
        <f t="shared" si="7"/>
        <v>0.6428571428571429</v>
      </c>
    </row>
    <row r="162" spans="1:20">
      <c r="A162" s="661"/>
      <c r="B162" s="662"/>
      <c r="C162" s="661"/>
      <c r="D162" s="661"/>
      <c r="E162" s="300" t="s">
        <v>522</v>
      </c>
      <c r="F162" s="301"/>
      <c r="G162" s="301"/>
      <c r="H162" s="301"/>
      <c r="I162" s="301">
        <v>12</v>
      </c>
      <c r="J162" s="301">
        <v>15</v>
      </c>
      <c r="L162" s="301">
        <f t="shared" si="6"/>
        <v>0</v>
      </c>
      <c r="M162" s="301">
        <f t="shared" si="6"/>
        <v>0</v>
      </c>
      <c r="N162" s="301">
        <f t="shared" si="6"/>
        <v>12</v>
      </c>
      <c r="O162" s="301">
        <f t="shared" si="6"/>
        <v>3</v>
      </c>
      <c r="Q162" s="302" t="e">
        <f t="shared" si="7"/>
        <v>#DIV/0!</v>
      </c>
      <c r="R162" s="302" t="e">
        <f t="shared" si="7"/>
        <v>#DIV/0!</v>
      </c>
      <c r="S162" s="302" t="e">
        <f t="shared" si="7"/>
        <v>#DIV/0!</v>
      </c>
      <c r="T162" s="302">
        <f t="shared" si="7"/>
        <v>0.25</v>
      </c>
    </row>
    <row r="163" spans="1:20">
      <c r="A163" s="661"/>
      <c r="B163" s="662"/>
      <c r="C163" s="661"/>
      <c r="D163" s="661"/>
      <c r="E163" s="300" t="s">
        <v>74</v>
      </c>
      <c r="F163" s="301">
        <v>11</v>
      </c>
      <c r="G163" s="301">
        <v>5</v>
      </c>
      <c r="H163" s="301"/>
      <c r="I163" s="301"/>
      <c r="J163" s="301"/>
      <c r="L163" s="301">
        <f t="shared" si="6"/>
        <v>-6</v>
      </c>
      <c r="M163" s="301">
        <f t="shared" si="6"/>
        <v>-5</v>
      </c>
      <c r="N163" s="301">
        <f t="shared" si="6"/>
        <v>0</v>
      </c>
      <c r="O163" s="301">
        <f t="shared" si="6"/>
        <v>0</v>
      </c>
      <c r="Q163" s="302">
        <f t="shared" si="7"/>
        <v>-0.54545454545454541</v>
      </c>
      <c r="R163" s="302">
        <f t="shared" si="7"/>
        <v>-1</v>
      </c>
      <c r="S163" s="302" t="e">
        <f t="shared" si="7"/>
        <v>#DIV/0!</v>
      </c>
      <c r="T163" s="302" t="e">
        <f t="shared" si="7"/>
        <v>#DIV/0!</v>
      </c>
    </row>
    <row r="164" spans="1:20">
      <c r="A164" s="661"/>
      <c r="B164" s="662"/>
      <c r="C164" s="661">
        <v>1</v>
      </c>
      <c r="D164" s="661">
        <v>2</v>
      </c>
      <c r="E164" s="300" t="s">
        <v>593</v>
      </c>
      <c r="F164" s="301"/>
      <c r="G164" s="301"/>
      <c r="H164" s="301"/>
      <c r="I164" s="301"/>
      <c r="J164" s="301">
        <v>1459</v>
      </c>
      <c r="L164" s="301">
        <f t="shared" si="6"/>
        <v>0</v>
      </c>
      <c r="M164" s="301">
        <f t="shared" si="6"/>
        <v>0</v>
      </c>
      <c r="N164" s="301">
        <f t="shared" si="6"/>
        <v>0</v>
      </c>
      <c r="O164" s="301">
        <f t="shared" si="6"/>
        <v>1459</v>
      </c>
      <c r="Q164" s="302" t="e">
        <f t="shared" si="7"/>
        <v>#DIV/0!</v>
      </c>
      <c r="R164" s="302" t="e">
        <f t="shared" si="7"/>
        <v>#DIV/0!</v>
      </c>
      <c r="S164" s="302" t="e">
        <f t="shared" si="7"/>
        <v>#DIV/0!</v>
      </c>
      <c r="T164" s="302" t="e">
        <f t="shared" si="7"/>
        <v>#DIV/0!</v>
      </c>
    </row>
    <row r="165" spans="1:20">
      <c r="A165" s="661"/>
      <c r="B165" s="662"/>
      <c r="C165" s="661"/>
      <c r="D165" s="661"/>
      <c r="E165" s="300" t="s">
        <v>594</v>
      </c>
      <c r="F165" s="301"/>
      <c r="G165" s="301"/>
      <c r="H165" s="301"/>
      <c r="I165" s="301"/>
      <c r="J165" s="301">
        <v>75</v>
      </c>
      <c r="L165" s="301">
        <f t="shared" si="6"/>
        <v>0</v>
      </c>
      <c r="M165" s="301">
        <f t="shared" si="6"/>
        <v>0</v>
      </c>
      <c r="N165" s="301">
        <f t="shared" si="6"/>
        <v>0</v>
      </c>
      <c r="O165" s="301">
        <f t="shared" si="6"/>
        <v>75</v>
      </c>
      <c r="Q165" s="302" t="e">
        <f t="shared" si="7"/>
        <v>#DIV/0!</v>
      </c>
      <c r="R165" s="302" t="e">
        <f t="shared" si="7"/>
        <v>#DIV/0!</v>
      </c>
      <c r="S165" s="302" t="e">
        <f t="shared" si="7"/>
        <v>#DIV/0!</v>
      </c>
      <c r="T165" s="302" t="e">
        <f t="shared" si="7"/>
        <v>#DIV/0!</v>
      </c>
    </row>
    <row r="166" spans="1:20">
      <c r="A166" s="661"/>
      <c r="B166" s="662"/>
      <c r="C166" s="661"/>
      <c r="D166" s="661"/>
      <c r="E166" s="300" t="s">
        <v>218</v>
      </c>
      <c r="F166" s="301"/>
      <c r="G166" s="301"/>
      <c r="H166" s="301">
        <v>397</v>
      </c>
      <c r="I166" s="301">
        <v>356</v>
      </c>
      <c r="J166" s="301">
        <v>356</v>
      </c>
      <c r="L166" s="301">
        <f t="shared" si="6"/>
        <v>0</v>
      </c>
      <c r="M166" s="301">
        <f t="shared" si="6"/>
        <v>397</v>
      </c>
      <c r="N166" s="301">
        <f t="shared" si="6"/>
        <v>-41</v>
      </c>
      <c r="O166" s="301">
        <f t="shared" si="6"/>
        <v>0</v>
      </c>
      <c r="Q166" s="302" t="e">
        <f t="shared" si="7"/>
        <v>#DIV/0!</v>
      </c>
      <c r="R166" s="302" t="e">
        <f t="shared" si="7"/>
        <v>#DIV/0!</v>
      </c>
      <c r="S166" s="302">
        <f t="shared" si="7"/>
        <v>-0.10327455919395466</v>
      </c>
      <c r="T166" s="302">
        <f t="shared" si="7"/>
        <v>0</v>
      </c>
    </row>
    <row r="167" spans="1:20">
      <c r="A167" s="661"/>
      <c r="B167" s="662"/>
      <c r="C167" s="661"/>
      <c r="D167" s="661"/>
      <c r="E167" s="300" t="s">
        <v>219</v>
      </c>
      <c r="F167" s="301"/>
      <c r="G167" s="301"/>
      <c r="H167" s="301">
        <v>597</v>
      </c>
      <c r="I167" s="301">
        <v>628</v>
      </c>
      <c r="J167" s="301">
        <v>674</v>
      </c>
      <c r="L167" s="301">
        <f t="shared" si="6"/>
        <v>0</v>
      </c>
      <c r="M167" s="301">
        <f t="shared" si="6"/>
        <v>597</v>
      </c>
      <c r="N167" s="301">
        <f t="shared" si="6"/>
        <v>31</v>
      </c>
      <c r="O167" s="301">
        <f t="shared" si="6"/>
        <v>46</v>
      </c>
      <c r="Q167" s="302" t="e">
        <f t="shared" si="7"/>
        <v>#DIV/0!</v>
      </c>
      <c r="R167" s="302" t="e">
        <f t="shared" si="7"/>
        <v>#DIV/0!</v>
      </c>
      <c r="S167" s="302">
        <f t="shared" si="7"/>
        <v>5.1926298157453935E-2</v>
      </c>
      <c r="T167" s="302">
        <f t="shared" si="7"/>
        <v>7.32484076433121E-2</v>
      </c>
    </row>
    <row r="168" spans="1:20">
      <c r="A168" s="661"/>
      <c r="B168" s="662"/>
      <c r="C168" s="661"/>
      <c r="D168" s="661"/>
      <c r="E168" s="300" t="s">
        <v>220</v>
      </c>
      <c r="F168" s="301"/>
      <c r="G168" s="301"/>
      <c r="H168" s="301">
        <v>307</v>
      </c>
      <c r="I168" s="301">
        <v>297</v>
      </c>
      <c r="J168" s="301">
        <v>313</v>
      </c>
      <c r="L168" s="301">
        <f t="shared" si="6"/>
        <v>0</v>
      </c>
      <c r="M168" s="301">
        <f t="shared" si="6"/>
        <v>307</v>
      </c>
      <c r="N168" s="301">
        <f t="shared" si="6"/>
        <v>-10</v>
      </c>
      <c r="O168" s="301">
        <f t="shared" si="6"/>
        <v>16</v>
      </c>
      <c r="Q168" s="302" t="e">
        <f t="shared" si="7"/>
        <v>#DIV/0!</v>
      </c>
      <c r="R168" s="302" t="e">
        <f t="shared" si="7"/>
        <v>#DIV/0!</v>
      </c>
      <c r="S168" s="302">
        <f t="shared" si="7"/>
        <v>-3.2573289902280131E-2</v>
      </c>
      <c r="T168" s="302">
        <f t="shared" si="7"/>
        <v>5.387205387205387E-2</v>
      </c>
    </row>
    <row r="169" spans="1:20">
      <c r="A169" s="661"/>
      <c r="B169" s="662"/>
      <c r="C169" s="661"/>
      <c r="D169" s="661"/>
      <c r="E169" s="300" t="s">
        <v>221</v>
      </c>
      <c r="F169" s="301"/>
      <c r="G169" s="301"/>
      <c r="H169" s="301">
        <v>34</v>
      </c>
      <c r="I169" s="301">
        <v>31</v>
      </c>
      <c r="J169" s="301">
        <v>29</v>
      </c>
      <c r="L169" s="301">
        <f t="shared" si="6"/>
        <v>0</v>
      </c>
      <c r="M169" s="301">
        <f t="shared" si="6"/>
        <v>34</v>
      </c>
      <c r="N169" s="301">
        <f t="shared" si="6"/>
        <v>-3</v>
      </c>
      <c r="O169" s="301">
        <f t="shared" si="6"/>
        <v>-2</v>
      </c>
      <c r="Q169" s="302" t="e">
        <f t="shared" si="7"/>
        <v>#DIV/0!</v>
      </c>
      <c r="R169" s="302" t="e">
        <f t="shared" si="7"/>
        <v>#DIV/0!</v>
      </c>
      <c r="S169" s="302">
        <f t="shared" si="7"/>
        <v>-8.8235294117647065E-2</v>
      </c>
      <c r="T169" s="302">
        <f t="shared" si="7"/>
        <v>-6.4516129032258063E-2</v>
      </c>
    </row>
    <row r="170" spans="1:20">
      <c r="A170" s="661"/>
      <c r="B170" s="662"/>
      <c r="C170" s="661"/>
      <c r="D170" s="661"/>
      <c r="E170" s="300" t="s">
        <v>595</v>
      </c>
      <c r="F170" s="301"/>
      <c r="G170" s="301"/>
      <c r="H170" s="301"/>
      <c r="I170" s="301"/>
      <c r="J170" s="301">
        <v>392</v>
      </c>
      <c r="L170" s="301">
        <f t="shared" si="6"/>
        <v>0</v>
      </c>
      <c r="M170" s="301">
        <f t="shared" si="6"/>
        <v>0</v>
      </c>
      <c r="N170" s="301">
        <f t="shared" si="6"/>
        <v>0</v>
      </c>
      <c r="O170" s="301">
        <f t="shared" si="6"/>
        <v>392</v>
      </c>
      <c r="Q170" s="302" t="e">
        <f t="shared" si="7"/>
        <v>#DIV/0!</v>
      </c>
      <c r="R170" s="302" t="e">
        <f t="shared" si="7"/>
        <v>#DIV/0!</v>
      </c>
      <c r="S170" s="302" t="e">
        <f t="shared" si="7"/>
        <v>#DIV/0!</v>
      </c>
      <c r="T170" s="302" t="e">
        <f t="shared" si="7"/>
        <v>#DIV/0!</v>
      </c>
    </row>
    <row r="171" spans="1:20">
      <c r="A171" s="661"/>
      <c r="B171" s="662"/>
      <c r="C171" s="661"/>
      <c r="D171" s="661"/>
      <c r="E171" s="300" t="s">
        <v>596</v>
      </c>
      <c r="F171" s="301"/>
      <c r="G171" s="301"/>
      <c r="H171" s="301"/>
      <c r="I171" s="301"/>
      <c r="J171" s="301">
        <v>954</v>
      </c>
      <c r="L171" s="301">
        <f t="shared" si="6"/>
        <v>0</v>
      </c>
      <c r="M171" s="301">
        <f t="shared" si="6"/>
        <v>0</v>
      </c>
      <c r="N171" s="301">
        <f t="shared" si="6"/>
        <v>0</v>
      </c>
      <c r="O171" s="301">
        <f t="shared" si="6"/>
        <v>954</v>
      </c>
      <c r="Q171" s="302" t="e">
        <f t="shared" si="7"/>
        <v>#DIV/0!</v>
      </c>
      <c r="R171" s="302" t="e">
        <f t="shared" si="7"/>
        <v>#DIV/0!</v>
      </c>
      <c r="S171" s="302" t="e">
        <f t="shared" si="7"/>
        <v>#DIV/0!</v>
      </c>
      <c r="T171" s="302" t="e">
        <f t="shared" si="7"/>
        <v>#DIV/0!</v>
      </c>
    </row>
    <row r="172" spans="1:20">
      <c r="A172" s="661"/>
      <c r="B172" s="662"/>
      <c r="C172" s="661"/>
      <c r="D172" s="661"/>
      <c r="E172" s="300" t="s">
        <v>222</v>
      </c>
      <c r="F172" s="301"/>
      <c r="G172" s="301"/>
      <c r="H172" s="301">
        <v>250</v>
      </c>
      <c r="I172" s="301">
        <v>260</v>
      </c>
      <c r="J172" s="301">
        <v>221</v>
      </c>
      <c r="L172" s="301">
        <f t="shared" si="6"/>
        <v>0</v>
      </c>
      <c r="M172" s="301">
        <f t="shared" si="6"/>
        <v>250</v>
      </c>
      <c r="N172" s="301">
        <f t="shared" si="6"/>
        <v>10</v>
      </c>
      <c r="O172" s="301">
        <f t="shared" si="6"/>
        <v>-39</v>
      </c>
      <c r="Q172" s="302" t="e">
        <f t="shared" si="7"/>
        <v>#DIV/0!</v>
      </c>
      <c r="R172" s="302" t="e">
        <f t="shared" si="7"/>
        <v>#DIV/0!</v>
      </c>
      <c r="S172" s="302">
        <f t="shared" si="7"/>
        <v>0.04</v>
      </c>
      <c r="T172" s="302">
        <f t="shared" si="7"/>
        <v>-0.15</v>
      </c>
    </row>
    <row r="173" spans="1:20">
      <c r="A173" s="661"/>
      <c r="B173" s="662"/>
      <c r="C173" s="661"/>
      <c r="D173" s="661"/>
      <c r="E173" s="300" t="s">
        <v>16</v>
      </c>
      <c r="F173" s="301">
        <v>1529</v>
      </c>
      <c r="G173" s="301">
        <v>1437</v>
      </c>
      <c r="H173" s="301">
        <v>1451</v>
      </c>
      <c r="I173" s="301">
        <v>1511</v>
      </c>
      <c r="J173" s="301"/>
      <c r="L173" s="301">
        <f t="shared" si="6"/>
        <v>-92</v>
      </c>
      <c r="M173" s="301">
        <f t="shared" si="6"/>
        <v>14</v>
      </c>
      <c r="N173" s="301">
        <f t="shared" si="6"/>
        <v>60</v>
      </c>
      <c r="O173" s="301">
        <f t="shared" si="6"/>
        <v>-1511</v>
      </c>
      <c r="Q173" s="302">
        <f t="shared" si="7"/>
        <v>-6.0170045781556575E-2</v>
      </c>
      <c r="R173" s="302">
        <f t="shared" si="7"/>
        <v>9.7425191370911629E-3</v>
      </c>
      <c r="S173" s="302">
        <f t="shared" si="7"/>
        <v>4.1350792556857342E-2</v>
      </c>
      <c r="T173" s="302">
        <f t="shared" si="7"/>
        <v>-1</v>
      </c>
    </row>
    <row r="174" spans="1:20">
      <c r="A174" s="661"/>
      <c r="B174" s="662"/>
      <c r="C174" s="661"/>
      <c r="D174" s="661"/>
      <c r="E174" s="300" t="s">
        <v>57</v>
      </c>
      <c r="F174" s="301">
        <v>399</v>
      </c>
      <c r="G174" s="301">
        <v>348</v>
      </c>
      <c r="H174" s="301"/>
      <c r="I174" s="301"/>
      <c r="J174" s="301"/>
      <c r="L174" s="301">
        <f t="shared" si="6"/>
        <v>-51</v>
      </c>
      <c r="M174" s="301">
        <f t="shared" si="6"/>
        <v>-348</v>
      </c>
      <c r="N174" s="301">
        <f t="shared" si="6"/>
        <v>0</v>
      </c>
      <c r="O174" s="301">
        <f t="shared" si="6"/>
        <v>0</v>
      </c>
      <c r="Q174" s="302">
        <f t="shared" si="7"/>
        <v>-0.12781954887218044</v>
      </c>
      <c r="R174" s="302">
        <f t="shared" si="7"/>
        <v>-1</v>
      </c>
      <c r="S174" s="302" t="e">
        <f t="shared" si="7"/>
        <v>#DIV/0!</v>
      </c>
      <c r="T174" s="302" t="e">
        <f t="shared" si="7"/>
        <v>#DIV/0!</v>
      </c>
    </row>
    <row r="175" spans="1:20">
      <c r="A175" s="661"/>
      <c r="B175" s="662"/>
      <c r="C175" s="661"/>
      <c r="D175" s="661"/>
      <c r="E175" s="300" t="s">
        <v>26</v>
      </c>
      <c r="F175" s="301">
        <v>792</v>
      </c>
      <c r="G175" s="301">
        <v>644</v>
      </c>
      <c r="H175" s="301">
        <v>629</v>
      </c>
      <c r="I175" s="301">
        <v>557</v>
      </c>
      <c r="J175" s="301">
        <v>654</v>
      </c>
      <c r="L175" s="301">
        <f t="shared" si="6"/>
        <v>-148</v>
      </c>
      <c r="M175" s="301">
        <f t="shared" si="6"/>
        <v>-15</v>
      </c>
      <c r="N175" s="301">
        <f t="shared" si="6"/>
        <v>-72</v>
      </c>
      <c r="O175" s="301">
        <f t="shared" si="6"/>
        <v>97</v>
      </c>
      <c r="Q175" s="302">
        <f t="shared" si="7"/>
        <v>-0.18686868686868688</v>
      </c>
      <c r="R175" s="302">
        <f t="shared" si="7"/>
        <v>-2.3291925465838508E-2</v>
      </c>
      <c r="S175" s="302">
        <f t="shared" si="7"/>
        <v>-0.11446740858505565</v>
      </c>
      <c r="T175" s="302">
        <f t="shared" si="7"/>
        <v>0.1741472172351885</v>
      </c>
    </row>
    <row r="176" spans="1:20">
      <c r="A176" s="661"/>
      <c r="B176" s="662"/>
      <c r="C176" s="661"/>
      <c r="D176" s="661"/>
      <c r="E176" s="300" t="s">
        <v>22</v>
      </c>
      <c r="F176" s="301">
        <v>709</v>
      </c>
      <c r="G176" s="301">
        <v>647</v>
      </c>
      <c r="H176" s="301"/>
      <c r="I176" s="301"/>
      <c r="J176" s="301"/>
      <c r="L176" s="301">
        <f t="shared" si="6"/>
        <v>-62</v>
      </c>
      <c r="M176" s="301">
        <f t="shared" si="6"/>
        <v>-647</v>
      </c>
      <c r="N176" s="301">
        <f t="shared" si="6"/>
        <v>0</v>
      </c>
      <c r="O176" s="301">
        <f t="shared" si="6"/>
        <v>0</v>
      </c>
      <c r="Q176" s="302">
        <f t="shared" si="7"/>
        <v>-8.744710860366714E-2</v>
      </c>
      <c r="R176" s="302">
        <f t="shared" si="7"/>
        <v>-1</v>
      </c>
      <c r="S176" s="302" t="e">
        <f t="shared" si="7"/>
        <v>#DIV/0!</v>
      </c>
      <c r="T176" s="302" t="e">
        <f t="shared" si="7"/>
        <v>#DIV/0!</v>
      </c>
    </row>
    <row r="177" spans="1:20">
      <c r="A177" s="661"/>
      <c r="B177" s="662"/>
      <c r="C177" s="661"/>
      <c r="D177" s="661"/>
      <c r="E177" s="300" t="s">
        <v>45</v>
      </c>
      <c r="F177" s="301">
        <v>206</v>
      </c>
      <c r="G177" s="301">
        <v>177</v>
      </c>
      <c r="H177" s="301">
        <v>155</v>
      </c>
      <c r="I177" s="301">
        <v>140</v>
      </c>
      <c r="J177" s="301">
        <v>137</v>
      </c>
      <c r="L177" s="301">
        <f t="shared" si="6"/>
        <v>-29</v>
      </c>
      <c r="M177" s="301">
        <f t="shared" si="6"/>
        <v>-22</v>
      </c>
      <c r="N177" s="301">
        <f t="shared" si="6"/>
        <v>-15</v>
      </c>
      <c r="O177" s="301">
        <f t="shared" si="6"/>
        <v>-3</v>
      </c>
      <c r="Q177" s="302">
        <f t="shared" si="7"/>
        <v>-0.14077669902912621</v>
      </c>
      <c r="R177" s="302">
        <f t="shared" si="7"/>
        <v>-0.12429378531073447</v>
      </c>
      <c r="S177" s="302">
        <f t="shared" si="7"/>
        <v>-9.6774193548387094E-2</v>
      </c>
      <c r="T177" s="302">
        <f t="shared" si="7"/>
        <v>-2.1428571428571429E-2</v>
      </c>
    </row>
    <row r="178" spans="1:20">
      <c r="A178" s="661"/>
      <c r="B178" s="662"/>
      <c r="C178" s="661"/>
      <c r="D178" s="661"/>
      <c r="E178" s="300" t="s">
        <v>6</v>
      </c>
      <c r="F178" s="301">
        <v>88</v>
      </c>
      <c r="G178" s="301">
        <v>82</v>
      </c>
      <c r="H178" s="301">
        <v>91</v>
      </c>
      <c r="I178" s="301">
        <v>84</v>
      </c>
      <c r="J178" s="301">
        <v>18</v>
      </c>
      <c r="L178" s="301">
        <f t="shared" si="6"/>
        <v>-6</v>
      </c>
      <c r="M178" s="301">
        <f t="shared" si="6"/>
        <v>9</v>
      </c>
      <c r="N178" s="301">
        <f t="shared" si="6"/>
        <v>-7</v>
      </c>
      <c r="O178" s="301">
        <f t="shared" si="6"/>
        <v>-66</v>
      </c>
      <c r="Q178" s="302">
        <f t="shared" si="7"/>
        <v>-6.8181818181818177E-2</v>
      </c>
      <c r="R178" s="302">
        <f t="shared" si="7"/>
        <v>0.10975609756097561</v>
      </c>
      <c r="S178" s="302">
        <f t="shared" si="7"/>
        <v>-7.6923076923076927E-2</v>
      </c>
      <c r="T178" s="302">
        <f t="shared" si="7"/>
        <v>-0.7857142857142857</v>
      </c>
    </row>
    <row r="179" spans="1:20">
      <c r="A179" s="661"/>
      <c r="B179" s="662"/>
      <c r="C179" s="661"/>
      <c r="D179" s="661"/>
      <c r="E179" s="300" t="s">
        <v>78</v>
      </c>
      <c r="F179" s="301">
        <v>544</v>
      </c>
      <c r="G179" s="301">
        <v>425</v>
      </c>
      <c r="H179" s="301">
        <v>422</v>
      </c>
      <c r="I179" s="301">
        <v>394</v>
      </c>
      <c r="J179" s="301"/>
      <c r="L179" s="301">
        <f t="shared" si="6"/>
        <v>-119</v>
      </c>
      <c r="M179" s="301">
        <f t="shared" si="6"/>
        <v>-3</v>
      </c>
      <c r="N179" s="301">
        <f t="shared" si="6"/>
        <v>-28</v>
      </c>
      <c r="O179" s="301">
        <f t="shared" si="6"/>
        <v>-394</v>
      </c>
      <c r="Q179" s="302">
        <f t="shared" si="7"/>
        <v>-0.21875</v>
      </c>
      <c r="R179" s="302">
        <f t="shared" si="7"/>
        <v>-7.058823529411765E-3</v>
      </c>
      <c r="S179" s="302">
        <f t="shared" si="7"/>
        <v>-6.6350710900473939E-2</v>
      </c>
      <c r="T179" s="302">
        <f t="shared" si="7"/>
        <v>-1</v>
      </c>
    </row>
    <row r="180" spans="1:20">
      <c r="A180" s="661"/>
      <c r="B180" s="662"/>
      <c r="C180" s="661"/>
      <c r="D180" s="661"/>
      <c r="E180" s="300" t="s">
        <v>62</v>
      </c>
      <c r="F180" s="301">
        <v>436</v>
      </c>
      <c r="G180" s="301">
        <v>330</v>
      </c>
      <c r="H180" s="301">
        <v>327</v>
      </c>
      <c r="I180" s="301">
        <v>305</v>
      </c>
      <c r="J180" s="301">
        <v>272</v>
      </c>
      <c r="L180" s="301">
        <f t="shared" si="6"/>
        <v>-106</v>
      </c>
      <c r="M180" s="301">
        <f t="shared" si="6"/>
        <v>-3</v>
      </c>
      <c r="N180" s="301">
        <f t="shared" si="6"/>
        <v>-22</v>
      </c>
      <c r="O180" s="301">
        <f t="shared" si="6"/>
        <v>-33</v>
      </c>
      <c r="Q180" s="302">
        <f t="shared" si="7"/>
        <v>-0.24311926605504589</v>
      </c>
      <c r="R180" s="302">
        <f t="shared" si="7"/>
        <v>-9.0909090909090905E-3</v>
      </c>
      <c r="S180" s="302">
        <f t="shared" si="7"/>
        <v>-6.7278287461773695E-2</v>
      </c>
      <c r="T180" s="302">
        <f t="shared" si="7"/>
        <v>-0.10819672131147541</v>
      </c>
    </row>
    <row r="181" spans="1:20">
      <c r="A181" s="661"/>
      <c r="B181" s="662"/>
      <c r="C181" s="661"/>
      <c r="D181" s="661"/>
      <c r="E181" s="300" t="s">
        <v>34</v>
      </c>
      <c r="F181" s="301">
        <v>168</v>
      </c>
      <c r="G181" s="301">
        <v>152</v>
      </c>
      <c r="H181" s="301">
        <v>129</v>
      </c>
      <c r="I181" s="301">
        <v>155</v>
      </c>
      <c r="J181" s="301">
        <v>131</v>
      </c>
      <c r="L181" s="301">
        <f t="shared" si="6"/>
        <v>-16</v>
      </c>
      <c r="M181" s="301">
        <f t="shared" si="6"/>
        <v>-23</v>
      </c>
      <c r="N181" s="301">
        <f t="shared" si="6"/>
        <v>26</v>
      </c>
      <c r="O181" s="301">
        <f t="shared" si="6"/>
        <v>-24</v>
      </c>
      <c r="Q181" s="302">
        <f t="shared" si="7"/>
        <v>-9.5238095238095233E-2</v>
      </c>
      <c r="R181" s="302">
        <f t="shared" si="7"/>
        <v>-0.15131578947368421</v>
      </c>
      <c r="S181" s="302">
        <f t="shared" si="7"/>
        <v>0.20155038759689922</v>
      </c>
      <c r="T181" s="302">
        <f t="shared" si="7"/>
        <v>-0.15483870967741936</v>
      </c>
    </row>
    <row r="182" spans="1:20">
      <c r="A182" s="661"/>
      <c r="B182" s="662"/>
      <c r="C182" s="661"/>
      <c r="D182" s="661"/>
      <c r="E182" s="300" t="s">
        <v>32</v>
      </c>
      <c r="F182" s="301">
        <v>393</v>
      </c>
      <c r="G182" s="301">
        <v>400</v>
      </c>
      <c r="H182" s="301">
        <v>409</v>
      </c>
      <c r="I182" s="301">
        <v>371</v>
      </c>
      <c r="J182" s="301">
        <v>382</v>
      </c>
      <c r="L182" s="301">
        <f t="shared" si="6"/>
        <v>7</v>
      </c>
      <c r="M182" s="301">
        <f t="shared" si="6"/>
        <v>9</v>
      </c>
      <c r="N182" s="301">
        <f t="shared" si="6"/>
        <v>-38</v>
      </c>
      <c r="O182" s="301">
        <f t="shared" si="6"/>
        <v>11</v>
      </c>
      <c r="Q182" s="302">
        <f t="shared" si="7"/>
        <v>1.7811704834605598E-2</v>
      </c>
      <c r="R182" s="302">
        <f t="shared" si="7"/>
        <v>2.2499999999999999E-2</v>
      </c>
      <c r="S182" s="302">
        <f t="shared" si="7"/>
        <v>-9.2909535452322736E-2</v>
      </c>
      <c r="T182" s="302">
        <f t="shared" si="7"/>
        <v>2.9649595687331536E-2</v>
      </c>
    </row>
    <row r="183" spans="1:20">
      <c r="A183" s="661"/>
      <c r="B183" s="662"/>
      <c r="C183" s="661"/>
      <c r="D183" s="661"/>
      <c r="E183" s="300" t="s">
        <v>63</v>
      </c>
      <c r="F183" s="301">
        <v>1345</v>
      </c>
      <c r="G183" s="301">
        <v>1346</v>
      </c>
      <c r="H183" s="301">
        <v>1309</v>
      </c>
      <c r="I183" s="301">
        <v>1312</v>
      </c>
      <c r="J183" s="301">
        <v>1261</v>
      </c>
      <c r="L183" s="301">
        <f t="shared" si="6"/>
        <v>1</v>
      </c>
      <c r="M183" s="301">
        <f t="shared" si="6"/>
        <v>-37</v>
      </c>
      <c r="N183" s="301">
        <f t="shared" si="6"/>
        <v>3</v>
      </c>
      <c r="O183" s="301">
        <f t="shared" si="6"/>
        <v>-51</v>
      </c>
      <c r="Q183" s="302">
        <f t="shared" si="7"/>
        <v>7.4349442379182155E-4</v>
      </c>
      <c r="R183" s="302">
        <f t="shared" si="7"/>
        <v>-2.7488855869242199E-2</v>
      </c>
      <c r="S183" s="302">
        <f t="shared" si="7"/>
        <v>2.2918258212375861E-3</v>
      </c>
      <c r="T183" s="302">
        <f t="shared" si="7"/>
        <v>-3.8871951219512195E-2</v>
      </c>
    </row>
    <row r="184" spans="1:20">
      <c r="A184" s="661"/>
      <c r="B184" s="662"/>
      <c r="C184" s="661"/>
      <c r="D184" s="661"/>
      <c r="E184" s="300" t="s">
        <v>27</v>
      </c>
      <c r="F184" s="301">
        <v>323</v>
      </c>
      <c r="G184" s="301">
        <v>290</v>
      </c>
      <c r="H184" s="301"/>
      <c r="I184" s="301"/>
      <c r="J184" s="301"/>
      <c r="L184" s="301">
        <f t="shared" si="6"/>
        <v>-33</v>
      </c>
      <c r="M184" s="301">
        <f t="shared" si="6"/>
        <v>-290</v>
      </c>
      <c r="N184" s="301">
        <f t="shared" si="6"/>
        <v>0</v>
      </c>
      <c r="O184" s="301">
        <f t="shared" si="6"/>
        <v>0</v>
      </c>
      <c r="Q184" s="302">
        <f t="shared" si="7"/>
        <v>-0.1021671826625387</v>
      </c>
      <c r="R184" s="302">
        <f t="shared" si="7"/>
        <v>-1</v>
      </c>
      <c r="S184" s="302" t="e">
        <f t="shared" si="7"/>
        <v>#DIV/0!</v>
      </c>
      <c r="T184" s="302" t="e">
        <f t="shared" si="7"/>
        <v>#DIV/0!</v>
      </c>
    </row>
    <row r="185" spans="1:20">
      <c r="A185" s="661"/>
      <c r="B185" s="662"/>
      <c r="C185" s="661"/>
      <c r="D185" s="661"/>
      <c r="E185" s="300" t="s">
        <v>28</v>
      </c>
      <c r="F185" s="301">
        <v>918</v>
      </c>
      <c r="G185" s="301">
        <v>887</v>
      </c>
      <c r="H185" s="301">
        <v>827</v>
      </c>
      <c r="I185" s="301">
        <v>921</v>
      </c>
      <c r="J185" s="301"/>
      <c r="L185" s="301">
        <f t="shared" si="6"/>
        <v>-31</v>
      </c>
      <c r="M185" s="301">
        <f t="shared" si="6"/>
        <v>-60</v>
      </c>
      <c r="N185" s="301">
        <f t="shared" si="6"/>
        <v>94</v>
      </c>
      <c r="O185" s="301">
        <f t="shared" si="6"/>
        <v>-921</v>
      </c>
      <c r="Q185" s="302">
        <f t="shared" si="7"/>
        <v>-3.3769063180827889E-2</v>
      </c>
      <c r="R185" s="302">
        <f t="shared" si="7"/>
        <v>-6.7643742953776773E-2</v>
      </c>
      <c r="S185" s="302">
        <f t="shared" si="7"/>
        <v>0.11366384522370013</v>
      </c>
      <c r="T185" s="302">
        <f t="shared" si="7"/>
        <v>-1</v>
      </c>
    </row>
    <row r="186" spans="1:20">
      <c r="A186" s="661"/>
      <c r="B186" s="662"/>
      <c r="C186" s="661"/>
      <c r="D186" s="661"/>
      <c r="E186" s="300" t="s">
        <v>48</v>
      </c>
      <c r="F186" s="301">
        <v>366</v>
      </c>
      <c r="G186" s="301">
        <v>311</v>
      </c>
      <c r="H186" s="301"/>
      <c r="I186" s="301"/>
      <c r="J186" s="301"/>
      <c r="L186" s="301">
        <f t="shared" si="6"/>
        <v>-55</v>
      </c>
      <c r="M186" s="301">
        <f t="shared" si="6"/>
        <v>-311</v>
      </c>
      <c r="N186" s="301">
        <f t="shared" si="6"/>
        <v>0</v>
      </c>
      <c r="O186" s="301">
        <f t="shared" si="6"/>
        <v>0</v>
      </c>
      <c r="Q186" s="302">
        <f t="shared" si="7"/>
        <v>-0.15027322404371585</v>
      </c>
      <c r="R186" s="302">
        <f t="shared" si="7"/>
        <v>-1</v>
      </c>
      <c r="S186" s="302" t="e">
        <f t="shared" si="7"/>
        <v>#DIV/0!</v>
      </c>
      <c r="T186" s="302" t="e">
        <f t="shared" si="7"/>
        <v>#DIV/0!</v>
      </c>
    </row>
    <row r="187" spans="1:20">
      <c r="A187" s="661"/>
      <c r="B187" s="662"/>
      <c r="C187" s="661"/>
      <c r="D187" s="661"/>
      <c r="E187" s="300" t="s">
        <v>51</v>
      </c>
      <c r="F187" s="301">
        <v>5</v>
      </c>
      <c r="G187" s="301"/>
      <c r="H187" s="301"/>
      <c r="I187" s="301"/>
      <c r="J187" s="301"/>
      <c r="L187" s="301">
        <f t="shared" si="6"/>
        <v>-5</v>
      </c>
      <c r="M187" s="301">
        <f t="shared" si="6"/>
        <v>0</v>
      </c>
      <c r="N187" s="301">
        <f t="shared" si="6"/>
        <v>0</v>
      </c>
      <c r="O187" s="301">
        <f t="shared" si="6"/>
        <v>0</v>
      </c>
      <c r="Q187" s="302">
        <f t="shared" si="7"/>
        <v>-1</v>
      </c>
      <c r="R187" s="302" t="e">
        <f t="shared" si="7"/>
        <v>#DIV/0!</v>
      </c>
      <c r="S187" s="302" t="e">
        <f t="shared" si="7"/>
        <v>#DIV/0!</v>
      </c>
      <c r="T187" s="302" t="e">
        <f t="shared" si="7"/>
        <v>#DIV/0!</v>
      </c>
    </row>
    <row r="188" spans="1:20">
      <c r="A188" s="661"/>
      <c r="B188" s="662"/>
      <c r="C188" s="661"/>
      <c r="D188" s="661"/>
      <c r="E188" s="300" t="s">
        <v>49</v>
      </c>
      <c r="F188" s="301">
        <v>33</v>
      </c>
      <c r="G188" s="301">
        <v>38</v>
      </c>
      <c r="H188" s="301"/>
      <c r="I188" s="301"/>
      <c r="J188" s="301"/>
      <c r="L188" s="301">
        <f t="shared" si="6"/>
        <v>5</v>
      </c>
      <c r="M188" s="301">
        <f t="shared" si="6"/>
        <v>-38</v>
      </c>
      <c r="N188" s="301">
        <f t="shared" si="6"/>
        <v>0</v>
      </c>
      <c r="O188" s="301">
        <f t="shared" si="6"/>
        <v>0</v>
      </c>
      <c r="Q188" s="302">
        <f t="shared" si="7"/>
        <v>0.15151515151515152</v>
      </c>
      <c r="R188" s="302">
        <f t="shared" si="7"/>
        <v>-1</v>
      </c>
      <c r="S188" s="302" t="e">
        <f t="shared" si="7"/>
        <v>#DIV/0!</v>
      </c>
      <c r="T188" s="302" t="e">
        <f t="shared" si="7"/>
        <v>#DIV/0!</v>
      </c>
    </row>
    <row r="189" spans="1:20">
      <c r="A189" s="661"/>
      <c r="B189" s="662"/>
      <c r="C189" s="661"/>
      <c r="D189" s="661"/>
      <c r="E189" s="300" t="s">
        <v>50</v>
      </c>
      <c r="F189" s="301">
        <v>15</v>
      </c>
      <c r="G189" s="301">
        <v>7</v>
      </c>
      <c r="H189" s="301"/>
      <c r="I189" s="301"/>
      <c r="J189" s="301"/>
      <c r="L189" s="301">
        <f t="shared" si="6"/>
        <v>-8</v>
      </c>
      <c r="M189" s="301">
        <f t="shared" si="6"/>
        <v>-7</v>
      </c>
      <c r="N189" s="301">
        <f t="shared" si="6"/>
        <v>0</v>
      </c>
      <c r="O189" s="301">
        <f t="shared" si="6"/>
        <v>0</v>
      </c>
      <c r="Q189" s="302">
        <f t="shared" si="7"/>
        <v>-0.53333333333333333</v>
      </c>
      <c r="R189" s="302">
        <f t="shared" si="7"/>
        <v>-1</v>
      </c>
      <c r="S189" s="302" t="e">
        <f t="shared" si="7"/>
        <v>#DIV/0!</v>
      </c>
      <c r="T189" s="302" t="e">
        <f t="shared" si="7"/>
        <v>#DIV/0!</v>
      </c>
    </row>
    <row r="190" spans="1:20">
      <c r="A190" s="661"/>
      <c r="B190" s="662"/>
      <c r="C190" s="661"/>
      <c r="D190" s="661"/>
      <c r="E190" s="300" t="s">
        <v>223</v>
      </c>
      <c r="F190" s="301"/>
      <c r="G190" s="301">
        <v>229</v>
      </c>
      <c r="H190" s="301">
        <v>185</v>
      </c>
      <c r="I190" s="301">
        <v>146</v>
      </c>
      <c r="J190" s="301">
        <v>109</v>
      </c>
      <c r="L190" s="301">
        <f t="shared" si="6"/>
        <v>229</v>
      </c>
      <c r="M190" s="301">
        <f t="shared" si="6"/>
        <v>-44</v>
      </c>
      <c r="N190" s="301">
        <f t="shared" si="6"/>
        <v>-39</v>
      </c>
      <c r="O190" s="301">
        <f t="shared" si="6"/>
        <v>-37</v>
      </c>
      <c r="Q190" s="302" t="e">
        <f t="shared" si="7"/>
        <v>#DIV/0!</v>
      </c>
      <c r="R190" s="302">
        <f t="shared" si="7"/>
        <v>-0.19213973799126638</v>
      </c>
      <c r="S190" s="302">
        <f t="shared" si="7"/>
        <v>-0.21081081081081082</v>
      </c>
      <c r="T190" s="302">
        <f t="shared" si="7"/>
        <v>-0.25342465753424659</v>
      </c>
    </row>
    <row r="191" spans="1:20">
      <c r="A191" s="661"/>
      <c r="B191" s="662"/>
      <c r="C191" s="661"/>
      <c r="D191" s="661"/>
      <c r="E191" s="300" t="s">
        <v>224</v>
      </c>
      <c r="F191" s="301"/>
      <c r="G191" s="301">
        <v>24</v>
      </c>
      <c r="H191" s="301">
        <v>30</v>
      </c>
      <c r="I191" s="301">
        <v>35</v>
      </c>
      <c r="J191" s="301">
        <v>16</v>
      </c>
      <c r="L191" s="301">
        <f t="shared" si="6"/>
        <v>24</v>
      </c>
      <c r="M191" s="301">
        <f t="shared" si="6"/>
        <v>6</v>
      </c>
      <c r="N191" s="301">
        <f t="shared" si="6"/>
        <v>5</v>
      </c>
      <c r="O191" s="301">
        <f t="shared" si="6"/>
        <v>-19</v>
      </c>
      <c r="Q191" s="302" t="e">
        <f t="shared" si="7"/>
        <v>#DIV/0!</v>
      </c>
      <c r="R191" s="302">
        <f t="shared" si="7"/>
        <v>0.25</v>
      </c>
      <c r="S191" s="302">
        <f t="shared" si="7"/>
        <v>0.16666666666666666</v>
      </c>
      <c r="T191" s="302">
        <f t="shared" si="7"/>
        <v>-0.54285714285714282</v>
      </c>
    </row>
    <row r="192" spans="1:20">
      <c r="A192" s="661"/>
      <c r="B192" s="662"/>
      <c r="C192" s="661"/>
      <c r="D192" s="661"/>
      <c r="E192" s="300" t="s">
        <v>225</v>
      </c>
      <c r="F192" s="301"/>
      <c r="G192" s="301">
        <v>28</v>
      </c>
      <c r="H192" s="301">
        <v>34</v>
      </c>
      <c r="I192" s="301">
        <v>30</v>
      </c>
      <c r="J192" s="301">
        <v>30</v>
      </c>
      <c r="L192" s="301">
        <f t="shared" ref="L192:O235" si="8">G192-F192</f>
        <v>28</v>
      </c>
      <c r="M192" s="301">
        <f t="shared" si="8"/>
        <v>6</v>
      </c>
      <c r="N192" s="301">
        <f t="shared" si="8"/>
        <v>-4</v>
      </c>
      <c r="O192" s="301">
        <f t="shared" si="8"/>
        <v>0</v>
      </c>
      <c r="Q192" s="302" t="e">
        <f t="shared" ref="Q192:T235" si="9">L192/F192</f>
        <v>#DIV/0!</v>
      </c>
      <c r="R192" s="302">
        <f t="shared" si="9"/>
        <v>0.21428571428571427</v>
      </c>
      <c r="S192" s="302">
        <f t="shared" si="9"/>
        <v>-0.11764705882352941</v>
      </c>
      <c r="T192" s="302">
        <f t="shared" si="9"/>
        <v>0</v>
      </c>
    </row>
    <row r="193" spans="1:20">
      <c r="A193" s="661"/>
      <c r="B193" s="662"/>
      <c r="C193" s="661"/>
      <c r="D193" s="661"/>
      <c r="E193" s="300" t="s">
        <v>226</v>
      </c>
      <c r="F193" s="301"/>
      <c r="G193" s="301">
        <v>200</v>
      </c>
      <c r="H193" s="301">
        <v>190</v>
      </c>
      <c r="I193" s="301">
        <v>220</v>
      </c>
      <c r="J193" s="301">
        <v>229</v>
      </c>
      <c r="L193" s="301">
        <f t="shared" si="8"/>
        <v>200</v>
      </c>
      <c r="M193" s="301">
        <f t="shared" si="8"/>
        <v>-10</v>
      </c>
      <c r="N193" s="301">
        <f t="shared" si="8"/>
        <v>30</v>
      </c>
      <c r="O193" s="301">
        <f t="shared" si="8"/>
        <v>9</v>
      </c>
      <c r="Q193" s="302" t="e">
        <f t="shared" si="9"/>
        <v>#DIV/0!</v>
      </c>
      <c r="R193" s="302">
        <f t="shared" si="9"/>
        <v>-0.05</v>
      </c>
      <c r="S193" s="302">
        <f t="shared" si="9"/>
        <v>0.15789473684210525</v>
      </c>
      <c r="T193" s="302">
        <f t="shared" si="9"/>
        <v>4.0909090909090909E-2</v>
      </c>
    </row>
    <row r="194" spans="1:20">
      <c r="A194" s="661"/>
      <c r="B194" s="662"/>
      <c r="C194" s="661"/>
      <c r="D194" s="661"/>
      <c r="E194" s="300" t="s">
        <v>227</v>
      </c>
      <c r="F194" s="301"/>
      <c r="G194" s="301">
        <v>167</v>
      </c>
      <c r="H194" s="301">
        <v>170</v>
      </c>
      <c r="I194" s="301">
        <v>169</v>
      </c>
      <c r="J194" s="301">
        <v>155</v>
      </c>
      <c r="L194" s="301">
        <f t="shared" si="8"/>
        <v>167</v>
      </c>
      <c r="M194" s="301">
        <f t="shared" si="8"/>
        <v>3</v>
      </c>
      <c r="N194" s="301">
        <f t="shared" si="8"/>
        <v>-1</v>
      </c>
      <c r="O194" s="301">
        <f t="shared" si="8"/>
        <v>-14</v>
      </c>
      <c r="Q194" s="302" t="e">
        <f t="shared" si="9"/>
        <v>#DIV/0!</v>
      </c>
      <c r="R194" s="302">
        <f t="shared" si="9"/>
        <v>1.7964071856287425E-2</v>
      </c>
      <c r="S194" s="302">
        <f t="shared" si="9"/>
        <v>-5.8823529411764705E-3</v>
      </c>
      <c r="T194" s="302">
        <f t="shared" si="9"/>
        <v>-8.2840236686390539E-2</v>
      </c>
    </row>
    <row r="195" spans="1:20">
      <c r="A195" s="661"/>
      <c r="B195" s="662"/>
      <c r="C195" s="661"/>
      <c r="D195" s="661"/>
      <c r="E195" s="300" t="s">
        <v>53</v>
      </c>
      <c r="F195" s="301">
        <v>882</v>
      </c>
      <c r="G195" s="301"/>
      <c r="H195" s="301"/>
      <c r="I195" s="301"/>
      <c r="J195" s="301"/>
      <c r="L195" s="301">
        <f t="shared" si="8"/>
        <v>-882</v>
      </c>
      <c r="M195" s="301">
        <f t="shared" si="8"/>
        <v>0</v>
      </c>
      <c r="N195" s="301">
        <f t="shared" si="8"/>
        <v>0</v>
      </c>
      <c r="O195" s="301">
        <f t="shared" si="8"/>
        <v>0</v>
      </c>
      <c r="Q195" s="302">
        <f t="shared" si="9"/>
        <v>-1</v>
      </c>
      <c r="R195" s="302" t="e">
        <f t="shared" si="9"/>
        <v>#DIV/0!</v>
      </c>
      <c r="S195" s="302" t="e">
        <f t="shared" si="9"/>
        <v>#DIV/0!</v>
      </c>
      <c r="T195" s="302" t="e">
        <f t="shared" si="9"/>
        <v>#DIV/0!</v>
      </c>
    </row>
    <row r="196" spans="1:20">
      <c r="A196" s="661"/>
      <c r="B196" s="662"/>
      <c r="C196" s="661"/>
      <c r="D196" s="661"/>
      <c r="E196" s="300" t="s">
        <v>109</v>
      </c>
      <c r="F196" s="301">
        <v>322</v>
      </c>
      <c r="G196" s="301">
        <v>270</v>
      </c>
      <c r="H196" s="301">
        <v>259</v>
      </c>
      <c r="I196" s="301">
        <v>260</v>
      </c>
      <c r="J196" s="301">
        <v>195</v>
      </c>
      <c r="L196" s="301">
        <f t="shared" si="8"/>
        <v>-52</v>
      </c>
      <c r="M196" s="301">
        <f t="shared" si="8"/>
        <v>-11</v>
      </c>
      <c r="N196" s="301">
        <f t="shared" si="8"/>
        <v>1</v>
      </c>
      <c r="O196" s="301">
        <f t="shared" si="8"/>
        <v>-65</v>
      </c>
      <c r="Q196" s="302">
        <f t="shared" si="9"/>
        <v>-0.16149068322981366</v>
      </c>
      <c r="R196" s="302">
        <f t="shared" si="9"/>
        <v>-4.0740740740740744E-2</v>
      </c>
      <c r="S196" s="302">
        <f t="shared" si="9"/>
        <v>3.8610038610038611E-3</v>
      </c>
      <c r="T196" s="302">
        <f t="shared" si="9"/>
        <v>-0.25</v>
      </c>
    </row>
    <row r="197" spans="1:20">
      <c r="A197" s="661"/>
      <c r="B197" s="662"/>
      <c r="C197" s="661">
        <v>2</v>
      </c>
      <c r="D197" s="661"/>
      <c r="E197" s="300" t="s">
        <v>523</v>
      </c>
      <c r="F197" s="301"/>
      <c r="G197" s="301"/>
      <c r="H197" s="301"/>
      <c r="I197" s="301">
        <v>289</v>
      </c>
      <c r="J197" s="301">
        <v>289</v>
      </c>
      <c r="L197" s="301">
        <f t="shared" si="8"/>
        <v>0</v>
      </c>
      <c r="M197" s="301">
        <f t="shared" si="8"/>
        <v>0</v>
      </c>
      <c r="N197" s="301">
        <f t="shared" si="8"/>
        <v>289</v>
      </c>
      <c r="O197" s="301">
        <f t="shared" si="8"/>
        <v>0</v>
      </c>
      <c r="Q197" s="302" t="e">
        <f t="shared" si="9"/>
        <v>#DIV/0!</v>
      </c>
      <c r="R197" s="302" t="e">
        <f t="shared" si="9"/>
        <v>#DIV/0!</v>
      </c>
      <c r="S197" s="302" t="e">
        <f t="shared" si="9"/>
        <v>#DIV/0!</v>
      </c>
      <c r="T197" s="302">
        <f t="shared" si="9"/>
        <v>0</v>
      </c>
    </row>
    <row r="198" spans="1:20">
      <c r="A198" s="661"/>
      <c r="B198" s="662"/>
      <c r="C198" s="661"/>
      <c r="D198" s="661"/>
      <c r="E198" s="300" t="s">
        <v>524</v>
      </c>
      <c r="F198" s="301"/>
      <c r="G198" s="301"/>
      <c r="H198" s="301"/>
      <c r="I198" s="301">
        <v>495</v>
      </c>
      <c r="J198" s="301">
        <v>545</v>
      </c>
      <c r="L198" s="301">
        <f t="shared" si="8"/>
        <v>0</v>
      </c>
      <c r="M198" s="301">
        <f t="shared" si="8"/>
        <v>0</v>
      </c>
      <c r="N198" s="301">
        <f t="shared" si="8"/>
        <v>495</v>
      </c>
      <c r="O198" s="301">
        <f t="shared" si="8"/>
        <v>50</v>
      </c>
      <c r="Q198" s="302" t="e">
        <f t="shared" si="9"/>
        <v>#DIV/0!</v>
      </c>
      <c r="R198" s="302" t="e">
        <f t="shared" si="9"/>
        <v>#DIV/0!</v>
      </c>
      <c r="S198" s="302" t="e">
        <f t="shared" si="9"/>
        <v>#DIV/0!</v>
      </c>
      <c r="T198" s="302">
        <f t="shared" si="9"/>
        <v>0.10101010101010101</v>
      </c>
    </row>
    <row r="199" spans="1:20">
      <c r="A199" s="661"/>
      <c r="B199" s="662"/>
      <c r="C199" s="661"/>
      <c r="D199" s="661"/>
      <c r="E199" s="300" t="s">
        <v>525</v>
      </c>
      <c r="F199" s="301"/>
      <c r="G199" s="301"/>
      <c r="H199" s="301"/>
      <c r="I199" s="301">
        <v>214</v>
      </c>
      <c r="J199" s="301">
        <v>226</v>
      </c>
      <c r="L199" s="301">
        <f t="shared" si="8"/>
        <v>0</v>
      </c>
      <c r="M199" s="301">
        <f t="shared" si="8"/>
        <v>0</v>
      </c>
      <c r="N199" s="301">
        <f t="shared" si="8"/>
        <v>214</v>
      </c>
      <c r="O199" s="301">
        <f t="shared" si="8"/>
        <v>12</v>
      </c>
      <c r="Q199" s="302" t="e">
        <f t="shared" si="9"/>
        <v>#DIV/0!</v>
      </c>
      <c r="R199" s="302" t="e">
        <f t="shared" si="9"/>
        <v>#DIV/0!</v>
      </c>
      <c r="S199" s="302" t="e">
        <f t="shared" si="9"/>
        <v>#DIV/0!</v>
      </c>
      <c r="T199" s="302">
        <f t="shared" si="9"/>
        <v>5.6074766355140186E-2</v>
      </c>
    </row>
    <row r="200" spans="1:20">
      <c r="A200" s="661"/>
      <c r="B200" s="662"/>
      <c r="C200" s="661"/>
      <c r="D200" s="661"/>
      <c r="E200" s="300" t="s">
        <v>526</v>
      </c>
      <c r="F200" s="301"/>
      <c r="G200" s="301"/>
      <c r="H200" s="301"/>
      <c r="I200" s="301">
        <v>27</v>
      </c>
      <c r="J200" s="301">
        <v>23</v>
      </c>
      <c r="L200" s="301">
        <f t="shared" si="8"/>
        <v>0</v>
      </c>
      <c r="M200" s="301">
        <f t="shared" si="8"/>
        <v>0</v>
      </c>
      <c r="N200" s="301">
        <f t="shared" si="8"/>
        <v>27</v>
      </c>
      <c r="O200" s="301">
        <f t="shared" si="8"/>
        <v>-4</v>
      </c>
      <c r="Q200" s="302" t="e">
        <f t="shared" si="9"/>
        <v>#DIV/0!</v>
      </c>
      <c r="R200" s="302" t="e">
        <f t="shared" si="9"/>
        <v>#DIV/0!</v>
      </c>
      <c r="S200" s="302" t="e">
        <f t="shared" si="9"/>
        <v>#DIV/0!</v>
      </c>
      <c r="T200" s="302">
        <f t="shared" si="9"/>
        <v>-0.14814814814814814</v>
      </c>
    </row>
    <row r="201" spans="1:20">
      <c r="A201" s="661"/>
      <c r="B201" s="662"/>
      <c r="C201" s="661"/>
      <c r="D201" s="661"/>
      <c r="E201" s="300" t="s">
        <v>527</v>
      </c>
      <c r="F201" s="301"/>
      <c r="G201" s="301"/>
      <c r="H201" s="301"/>
      <c r="I201" s="301">
        <v>189</v>
      </c>
      <c r="J201" s="301">
        <v>206</v>
      </c>
      <c r="L201" s="301">
        <f t="shared" si="8"/>
        <v>0</v>
      </c>
      <c r="M201" s="301">
        <f t="shared" si="8"/>
        <v>0</v>
      </c>
      <c r="N201" s="301">
        <f t="shared" si="8"/>
        <v>189</v>
      </c>
      <c r="O201" s="301">
        <f t="shared" si="8"/>
        <v>17</v>
      </c>
      <c r="Q201" s="302" t="e">
        <f t="shared" si="9"/>
        <v>#DIV/0!</v>
      </c>
      <c r="R201" s="302" t="e">
        <f t="shared" si="9"/>
        <v>#DIV/0!</v>
      </c>
      <c r="S201" s="302" t="e">
        <f t="shared" si="9"/>
        <v>#DIV/0!</v>
      </c>
      <c r="T201" s="302">
        <f t="shared" si="9"/>
        <v>8.9947089947089942E-2</v>
      </c>
    </row>
    <row r="202" spans="1:20">
      <c r="A202" s="661"/>
      <c r="B202" s="662"/>
      <c r="C202" s="661"/>
      <c r="D202" s="661"/>
      <c r="E202" s="300" t="s">
        <v>17</v>
      </c>
      <c r="F202" s="301">
        <v>1553</v>
      </c>
      <c r="G202" s="301">
        <v>1232</v>
      </c>
      <c r="H202" s="301">
        <v>1194</v>
      </c>
      <c r="I202" s="301">
        <v>1211</v>
      </c>
      <c r="J202" s="301">
        <v>1288</v>
      </c>
      <c r="L202" s="301">
        <f t="shared" si="8"/>
        <v>-321</v>
      </c>
      <c r="M202" s="301">
        <f t="shared" si="8"/>
        <v>-38</v>
      </c>
      <c r="N202" s="301">
        <f t="shared" si="8"/>
        <v>17</v>
      </c>
      <c r="O202" s="301">
        <f t="shared" si="8"/>
        <v>77</v>
      </c>
      <c r="Q202" s="302">
        <f t="shared" si="9"/>
        <v>-0.20669671603348358</v>
      </c>
      <c r="R202" s="302">
        <f t="shared" si="9"/>
        <v>-3.0844155844155844E-2</v>
      </c>
      <c r="S202" s="302">
        <f t="shared" si="9"/>
        <v>1.423785594639866E-2</v>
      </c>
      <c r="T202" s="302">
        <f t="shared" si="9"/>
        <v>6.358381502890173E-2</v>
      </c>
    </row>
    <row r="203" spans="1:20">
      <c r="A203" s="661"/>
      <c r="B203" s="662"/>
      <c r="C203" s="661"/>
      <c r="D203" s="661"/>
      <c r="E203" s="300" t="s">
        <v>69</v>
      </c>
      <c r="F203" s="301">
        <v>392</v>
      </c>
      <c r="G203" s="301">
        <v>345</v>
      </c>
      <c r="H203" s="301">
        <v>295</v>
      </c>
      <c r="I203" s="301"/>
      <c r="J203" s="301"/>
      <c r="L203" s="301">
        <f t="shared" si="8"/>
        <v>-47</v>
      </c>
      <c r="M203" s="301">
        <f t="shared" si="8"/>
        <v>-50</v>
      </c>
      <c r="N203" s="301">
        <f t="shared" si="8"/>
        <v>-295</v>
      </c>
      <c r="O203" s="301">
        <f t="shared" si="8"/>
        <v>0</v>
      </c>
      <c r="Q203" s="302">
        <f t="shared" si="9"/>
        <v>-0.11989795918367346</v>
      </c>
      <c r="R203" s="302">
        <f t="shared" si="9"/>
        <v>-0.14492753623188406</v>
      </c>
      <c r="S203" s="302">
        <f t="shared" si="9"/>
        <v>-1</v>
      </c>
      <c r="T203" s="302" t="e">
        <f t="shared" si="9"/>
        <v>#DIV/0!</v>
      </c>
    </row>
    <row r="204" spans="1:20">
      <c r="A204" s="661"/>
      <c r="B204" s="662"/>
      <c r="C204" s="661"/>
      <c r="D204" s="661"/>
      <c r="E204" s="300" t="s">
        <v>29</v>
      </c>
      <c r="F204" s="301">
        <v>675</v>
      </c>
      <c r="G204" s="301">
        <v>614</v>
      </c>
      <c r="H204" s="301">
        <v>530</v>
      </c>
      <c r="I204" s="301">
        <v>484</v>
      </c>
      <c r="J204" s="301">
        <v>428</v>
      </c>
      <c r="L204" s="301">
        <f t="shared" si="8"/>
        <v>-61</v>
      </c>
      <c r="M204" s="301">
        <f t="shared" si="8"/>
        <v>-84</v>
      </c>
      <c r="N204" s="301">
        <f t="shared" si="8"/>
        <v>-46</v>
      </c>
      <c r="O204" s="301">
        <f t="shared" si="8"/>
        <v>-56</v>
      </c>
      <c r="Q204" s="302">
        <f t="shared" si="9"/>
        <v>-9.0370370370370365E-2</v>
      </c>
      <c r="R204" s="302">
        <f t="shared" si="9"/>
        <v>-0.13680781758957655</v>
      </c>
      <c r="S204" s="302">
        <f t="shared" si="9"/>
        <v>-8.6792452830188674E-2</v>
      </c>
      <c r="T204" s="302">
        <f t="shared" si="9"/>
        <v>-0.11570247933884298</v>
      </c>
    </row>
    <row r="205" spans="1:20">
      <c r="A205" s="661"/>
      <c r="B205" s="662"/>
      <c r="C205" s="661"/>
      <c r="D205" s="661"/>
      <c r="E205" s="300" t="s">
        <v>23</v>
      </c>
      <c r="F205" s="301">
        <v>671</v>
      </c>
      <c r="G205" s="301">
        <v>602</v>
      </c>
      <c r="H205" s="301">
        <v>566</v>
      </c>
      <c r="I205" s="301"/>
      <c r="J205" s="301"/>
      <c r="L205" s="301">
        <f t="shared" si="8"/>
        <v>-69</v>
      </c>
      <c r="M205" s="301">
        <f t="shared" si="8"/>
        <v>-36</v>
      </c>
      <c r="N205" s="301">
        <f t="shared" si="8"/>
        <v>-566</v>
      </c>
      <c r="O205" s="301">
        <f t="shared" si="8"/>
        <v>0</v>
      </c>
      <c r="Q205" s="302">
        <f t="shared" si="9"/>
        <v>-0.10283159463487332</v>
      </c>
      <c r="R205" s="302">
        <f t="shared" si="9"/>
        <v>-5.9800664451827246E-2</v>
      </c>
      <c r="S205" s="302">
        <f t="shared" si="9"/>
        <v>-1</v>
      </c>
      <c r="T205" s="302" t="e">
        <f t="shared" si="9"/>
        <v>#DIV/0!</v>
      </c>
    </row>
    <row r="206" spans="1:20">
      <c r="A206" s="661"/>
      <c r="B206" s="662"/>
      <c r="C206" s="661"/>
      <c r="D206" s="661"/>
      <c r="E206" s="300" t="s">
        <v>47</v>
      </c>
      <c r="F206" s="301">
        <v>148</v>
      </c>
      <c r="G206" s="301">
        <v>162</v>
      </c>
      <c r="H206" s="301">
        <v>133</v>
      </c>
      <c r="I206" s="301">
        <v>128</v>
      </c>
      <c r="J206" s="301">
        <v>119</v>
      </c>
      <c r="L206" s="301">
        <f t="shared" si="8"/>
        <v>14</v>
      </c>
      <c r="M206" s="301">
        <f t="shared" si="8"/>
        <v>-29</v>
      </c>
      <c r="N206" s="301">
        <f t="shared" si="8"/>
        <v>-5</v>
      </c>
      <c r="O206" s="301">
        <f t="shared" si="8"/>
        <v>-9</v>
      </c>
      <c r="Q206" s="302">
        <f t="shared" si="9"/>
        <v>9.45945945945946E-2</v>
      </c>
      <c r="R206" s="302">
        <f t="shared" si="9"/>
        <v>-0.17901234567901234</v>
      </c>
      <c r="S206" s="302">
        <f t="shared" si="9"/>
        <v>-3.7593984962406013E-2</v>
      </c>
      <c r="T206" s="302">
        <f t="shared" si="9"/>
        <v>-7.03125E-2</v>
      </c>
    </row>
    <row r="207" spans="1:20">
      <c r="A207" s="661"/>
      <c r="B207" s="662"/>
      <c r="C207" s="661"/>
      <c r="D207" s="661"/>
      <c r="E207" s="300" t="s">
        <v>7</v>
      </c>
      <c r="F207" s="301">
        <v>67</v>
      </c>
      <c r="G207" s="301">
        <v>67</v>
      </c>
      <c r="H207" s="301">
        <v>62</v>
      </c>
      <c r="I207" s="301">
        <v>70</v>
      </c>
      <c r="J207" s="301">
        <v>66</v>
      </c>
      <c r="L207" s="301">
        <f t="shared" si="8"/>
        <v>0</v>
      </c>
      <c r="M207" s="301">
        <f t="shared" si="8"/>
        <v>-5</v>
      </c>
      <c r="N207" s="301">
        <f t="shared" si="8"/>
        <v>8</v>
      </c>
      <c r="O207" s="301">
        <f t="shared" si="8"/>
        <v>-4</v>
      </c>
      <c r="Q207" s="302">
        <f t="shared" si="9"/>
        <v>0</v>
      </c>
      <c r="R207" s="302">
        <f t="shared" si="9"/>
        <v>-7.4626865671641784E-2</v>
      </c>
      <c r="S207" s="302">
        <f t="shared" si="9"/>
        <v>0.12903225806451613</v>
      </c>
      <c r="T207" s="302">
        <f t="shared" si="9"/>
        <v>-5.7142857142857141E-2</v>
      </c>
    </row>
    <row r="208" spans="1:20">
      <c r="A208" s="661"/>
      <c r="B208" s="662"/>
      <c r="C208" s="661"/>
      <c r="D208" s="661"/>
      <c r="E208" s="300" t="s">
        <v>104</v>
      </c>
      <c r="F208" s="301">
        <v>501</v>
      </c>
      <c r="G208" s="301">
        <v>373</v>
      </c>
      <c r="H208" s="301">
        <v>320</v>
      </c>
      <c r="I208" s="301">
        <v>322</v>
      </c>
      <c r="J208" s="301">
        <v>298</v>
      </c>
      <c r="L208" s="301">
        <f t="shared" si="8"/>
        <v>-128</v>
      </c>
      <c r="M208" s="301">
        <f t="shared" si="8"/>
        <v>-53</v>
      </c>
      <c r="N208" s="301">
        <f t="shared" si="8"/>
        <v>2</v>
      </c>
      <c r="O208" s="301">
        <f t="shared" si="8"/>
        <v>-24</v>
      </c>
      <c r="Q208" s="302">
        <f t="shared" si="9"/>
        <v>-0.2554890219560878</v>
      </c>
      <c r="R208" s="302">
        <f t="shared" si="9"/>
        <v>-0.14209115281501342</v>
      </c>
      <c r="S208" s="302">
        <f t="shared" si="9"/>
        <v>6.2500000000000003E-3</v>
      </c>
      <c r="T208" s="302">
        <f t="shared" si="9"/>
        <v>-7.4534161490683232E-2</v>
      </c>
    </row>
    <row r="209" spans="1:20">
      <c r="A209" s="661"/>
      <c r="B209" s="662"/>
      <c r="C209" s="661"/>
      <c r="D209" s="661"/>
      <c r="E209" s="300" t="s">
        <v>79</v>
      </c>
      <c r="F209" s="301">
        <v>479</v>
      </c>
      <c r="G209" s="301">
        <v>351</v>
      </c>
      <c r="H209" s="301">
        <v>286</v>
      </c>
      <c r="I209" s="301">
        <v>253</v>
      </c>
      <c r="J209" s="301">
        <v>232</v>
      </c>
      <c r="L209" s="301">
        <f t="shared" si="8"/>
        <v>-128</v>
      </c>
      <c r="M209" s="301">
        <f t="shared" si="8"/>
        <v>-65</v>
      </c>
      <c r="N209" s="301">
        <f t="shared" si="8"/>
        <v>-33</v>
      </c>
      <c r="O209" s="301">
        <f t="shared" si="8"/>
        <v>-21</v>
      </c>
      <c r="Q209" s="302">
        <f t="shared" si="9"/>
        <v>-0.26722338204592899</v>
      </c>
      <c r="R209" s="302">
        <f t="shared" si="9"/>
        <v>-0.18518518518518517</v>
      </c>
      <c r="S209" s="302">
        <f t="shared" si="9"/>
        <v>-0.11538461538461539</v>
      </c>
      <c r="T209" s="302">
        <f t="shared" si="9"/>
        <v>-8.3003952569169967E-2</v>
      </c>
    </row>
    <row r="210" spans="1:20">
      <c r="A210" s="661"/>
      <c r="B210" s="662"/>
      <c r="C210" s="661"/>
      <c r="D210" s="661"/>
      <c r="E210" s="300" t="s">
        <v>35</v>
      </c>
      <c r="F210" s="301">
        <v>164</v>
      </c>
      <c r="G210" s="301">
        <v>145</v>
      </c>
      <c r="H210" s="301">
        <v>130</v>
      </c>
      <c r="I210" s="301">
        <v>104</v>
      </c>
      <c r="J210" s="301">
        <v>129</v>
      </c>
      <c r="L210" s="301">
        <f t="shared" si="8"/>
        <v>-19</v>
      </c>
      <c r="M210" s="301">
        <f t="shared" si="8"/>
        <v>-15</v>
      </c>
      <c r="N210" s="301">
        <f t="shared" si="8"/>
        <v>-26</v>
      </c>
      <c r="O210" s="301">
        <f t="shared" si="8"/>
        <v>25</v>
      </c>
      <c r="Q210" s="302">
        <f t="shared" si="9"/>
        <v>-0.11585365853658537</v>
      </c>
      <c r="R210" s="302">
        <f t="shared" si="9"/>
        <v>-0.10344827586206896</v>
      </c>
      <c r="S210" s="302">
        <f t="shared" si="9"/>
        <v>-0.2</v>
      </c>
      <c r="T210" s="302">
        <f t="shared" si="9"/>
        <v>0.24038461538461539</v>
      </c>
    </row>
    <row r="211" spans="1:20">
      <c r="A211" s="661"/>
      <c r="B211" s="662"/>
      <c r="C211" s="661"/>
      <c r="D211" s="661"/>
      <c r="E211" s="300" t="s">
        <v>33</v>
      </c>
      <c r="F211" s="301">
        <v>332</v>
      </c>
      <c r="G211" s="301">
        <v>310</v>
      </c>
      <c r="H211" s="301">
        <v>304</v>
      </c>
      <c r="I211" s="301">
        <v>341</v>
      </c>
      <c r="J211" s="301">
        <v>278</v>
      </c>
      <c r="L211" s="301">
        <f t="shared" si="8"/>
        <v>-22</v>
      </c>
      <c r="M211" s="301">
        <f t="shared" si="8"/>
        <v>-6</v>
      </c>
      <c r="N211" s="301">
        <f t="shared" si="8"/>
        <v>37</v>
      </c>
      <c r="O211" s="301">
        <f t="shared" si="8"/>
        <v>-63</v>
      </c>
      <c r="Q211" s="302">
        <f t="shared" si="9"/>
        <v>-6.6265060240963861E-2</v>
      </c>
      <c r="R211" s="302">
        <f t="shared" si="9"/>
        <v>-1.935483870967742E-2</v>
      </c>
      <c r="S211" s="302">
        <f t="shared" si="9"/>
        <v>0.12171052631578948</v>
      </c>
      <c r="T211" s="302">
        <f t="shared" si="9"/>
        <v>-0.18475073313782991</v>
      </c>
    </row>
    <row r="212" spans="1:20">
      <c r="A212" s="661"/>
      <c r="B212" s="662"/>
      <c r="C212" s="661"/>
      <c r="D212" s="661"/>
      <c r="E212" s="300" t="s">
        <v>80</v>
      </c>
      <c r="F212" s="301">
        <v>1224</v>
      </c>
      <c r="G212" s="301">
        <v>1190</v>
      </c>
      <c r="H212" s="301">
        <v>1153</v>
      </c>
      <c r="I212" s="301">
        <v>1146</v>
      </c>
      <c r="J212" s="301">
        <v>1086</v>
      </c>
      <c r="L212" s="301">
        <f t="shared" si="8"/>
        <v>-34</v>
      </c>
      <c r="M212" s="301">
        <f t="shared" si="8"/>
        <v>-37</v>
      </c>
      <c r="N212" s="301">
        <f t="shared" si="8"/>
        <v>-7</v>
      </c>
      <c r="O212" s="301">
        <f t="shared" si="8"/>
        <v>-60</v>
      </c>
      <c r="Q212" s="302">
        <f t="shared" si="9"/>
        <v>-2.7777777777777776E-2</v>
      </c>
      <c r="R212" s="302">
        <f t="shared" si="9"/>
        <v>-3.1092436974789917E-2</v>
      </c>
      <c r="S212" s="302">
        <f t="shared" si="9"/>
        <v>-6.0711188204683438E-3</v>
      </c>
      <c r="T212" s="302">
        <f t="shared" si="9"/>
        <v>-5.2356020942408377E-2</v>
      </c>
    </row>
    <row r="213" spans="1:20">
      <c r="A213" s="661"/>
      <c r="B213" s="662"/>
      <c r="C213" s="661"/>
      <c r="D213" s="661"/>
      <c r="E213" s="300" t="s">
        <v>30</v>
      </c>
      <c r="F213" s="301">
        <v>291</v>
      </c>
      <c r="G213" s="301">
        <v>266</v>
      </c>
      <c r="H213" s="301">
        <v>238</v>
      </c>
      <c r="I213" s="301"/>
      <c r="J213" s="301"/>
      <c r="L213" s="301">
        <f t="shared" si="8"/>
        <v>-25</v>
      </c>
      <c r="M213" s="301">
        <f t="shared" si="8"/>
        <v>-28</v>
      </c>
      <c r="N213" s="301">
        <f t="shared" si="8"/>
        <v>-238</v>
      </c>
      <c r="O213" s="301">
        <f t="shared" si="8"/>
        <v>0</v>
      </c>
      <c r="Q213" s="302">
        <f t="shared" si="9"/>
        <v>-8.5910652920962199E-2</v>
      </c>
      <c r="R213" s="302">
        <f t="shared" si="9"/>
        <v>-0.10526315789473684</v>
      </c>
      <c r="S213" s="302">
        <f t="shared" si="9"/>
        <v>-1</v>
      </c>
      <c r="T213" s="302" t="e">
        <f t="shared" si="9"/>
        <v>#DIV/0!</v>
      </c>
    </row>
    <row r="214" spans="1:20">
      <c r="A214" s="661"/>
      <c r="B214" s="662"/>
      <c r="C214" s="661"/>
      <c r="D214" s="661"/>
      <c r="E214" s="300" t="s">
        <v>31</v>
      </c>
      <c r="F214" s="301">
        <v>829</v>
      </c>
      <c r="G214" s="301">
        <v>752</v>
      </c>
      <c r="H214" s="301">
        <v>714</v>
      </c>
      <c r="I214" s="301">
        <v>675</v>
      </c>
      <c r="J214" s="301">
        <v>738</v>
      </c>
      <c r="L214" s="301">
        <f t="shared" si="8"/>
        <v>-77</v>
      </c>
      <c r="M214" s="301">
        <f t="shared" si="8"/>
        <v>-38</v>
      </c>
      <c r="N214" s="301">
        <f t="shared" si="8"/>
        <v>-39</v>
      </c>
      <c r="O214" s="301">
        <f t="shared" si="8"/>
        <v>63</v>
      </c>
      <c r="Q214" s="302">
        <f t="shared" si="9"/>
        <v>-9.2882991556091671E-2</v>
      </c>
      <c r="R214" s="302">
        <f t="shared" si="9"/>
        <v>-5.0531914893617018E-2</v>
      </c>
      <c r="S214" s="302">
        <f t="shared" si="9"/>
        <v>-5.4621848739495799E-2</v>
      </c>
      <c r="T214" s="302">
        <f t="shared" si="9"/>
        <v>9.3333333333333338E-2</v>
      </c>
    </row>
    <row r="215" spans="1:20">
      <c r="A215" s="661"/>
      <c r="B215" s="662"/>
      <c r="C215" s="661"/>
      <c r="D215" s="661"/>
      <c r="E215" s="300" t="s">
        <v>54</v>
      </c>
      <c r="F215" s="301">
        <v>418</v>
      </c>
      <c r="G215" s="301">
        <v>298</v>
      </c>
      <c r="H215" s="301">
        <v>216</v>
      </c>
      <c r="I215" s="301"/>
      <c r="J215" s="301"/>
      <c r="L215" s="301">
        <f t="shared" si="8"/>
        <v>-120</v>
      </c>
      <c r="M215" s="301">
        <f t="shared" si="8"/>
        <v>-82</v>
      </c>
      <c r="N215" s="301">
        <f t="shared" si="8"/>
        <v>-216</v>
      </c>
      <c r="O215" s="301">
        <f t="shared" si="8"/>
        <v>0</v>
      </c>
      <c r="Q215" s="302">
        <f t="shared" si="9"/>
        <v>-0.28708133971291866</v>
      </c>
      <c r="R215" s="302">
        <f t="shared" si="9"/>
        <v>-0.27516778523489932</v>
      </c>
      <c r="S215" s="302">
        <f t="shared" si="9"/>
        <v>-1</v>
      </c>
      <c r="T215" s="302" t="e">
        <f t="shared" si="9"/>
        <v>#DIV/0!</v>
      </c>
    </row>
    <row r="216" spans="1:20">
      <c r="A216" s="661"/>
      <c r="B216" s="662"/>
      <c r="C216" s="661"/>
      <c r="D216" s="661"/>
      <c r="E216" s="300" t="s">
        <v>58</v>
      </c>
      <c r="F216" s="301">
        <v>39</v>
      </c>
      <c r="G216" s="301">
        <v>34</v>
      </c>
      <c r="H216" s="301">
        <v>32</v>
      </c>
      <c r="I216" s="301"/>
      <c r="J216" s="301"/>
      <c r="L216" s="301">
        <f t="shared" si="8"/>
        <v>-5</v>
      </c>
      <c r="M216" s="301">
        <f t="shared" si="8"/>
        <v>-2</v>
      </c>
      <c r="N216" s="301">
        <f t="shared" si="8"/>
        <v>-32</v>
      </c>
      <c r="O216" s="301">
        <f t="shared" si="8"/>
        <v>0</v>
      </c>
      <c r="Q216" s="302">
        <f t="shared" si="9"/>
        <v>-0.12820512820512819</v>
      </c>
      <c r="R216" s="302">
        <f t="shared" si="9"/>
        <v>-5.8823529411764705E-2</v>
      </c>
      <c r="S216" s="302">
        <f t="shared" si="9"/>
        <v>-1</v>
      </c>
      <c r="T216" s="302" t="e">
        <f t="shared" si="9"/>
        <v>#DIV/0!</v>
      </c>
    </row>
    <row r="217" spans="1:20">
      <c r="A217" s="661"/>
      <c r="B217" s="662"/>
      <c r="C217" s="661"/>
      <c r="D217" s="661"/>
      <c r="E217" s="300" t="s">
        <v>60</v>
      </c>
      <c r="F217" s="301">
        <v>7</v>
      </c>
      <c r="G217" s="301">
        <v>8</v>
      </c>
      <c r="H217" s="301">
        <v>5</v>
      </c>
      <c r="I217" s="301"/>
      <c r="J217" s="301"/>
      <c r="L217" s="301">
        <f t="shared" si="8"/>
        <v>1</v>
      </c>
      <c r="M217" s="301">
        <f t="shared" si="8"/>
        <v>-3</v>
      </c>
      <c r="N217" s="301">
        <f t="shared" si="8"/>
        <v>-5</v>
      </c>
      <c r="O217" s="301">
        <f t="shared" si="8"/>
        <v>0</v>
      </c>
      <c r="Q217" s="302">
        <f t="shared" si="9"/>
        <v>0.14285714285714285</v>
      </c>
      <c r="R217" s="302">
        <f t="shared" si="9"/>
        <v>-0.375</v>
      </c>
      <c r="S217" s="302">
        <f t="shared" si="9"/>
        <v>-1</v>
      </c>
      <c r="T217" s="302" t="e">
        <f t="shared" si="9"/>
        <v>#DIV/0!</v>
      </c>
    </row>
    <row r="218" spans="1:20">
      <c r="A218" s="661"/>
      <c r="B218" s="662"/>
      <c r="C218" s="661"/>
      <c r="D218" s="661"/>
      <c r="E218" s="300" t="s">
        <v>228</v>
      </c>
      <c r="F218" s="301"/>
      <c r="G218" s="301"/>
      <c r="H218" s="301">
        <v>128</v>
      </c>
      <c r="I218" s="301">
        <v>106</v>
      </c>
      <c r="J218" s="301">
        <v>87</v>
      </c>
      <c r="L218" s="301">
        <f t="shared" si="8"/>
        <v>0</v>
      </c>
      <c r="M218" s="301">
        <f t="shared" si="8"/>
        <v>128</v>
      </c>
      <c r="N218" s="301">
        <f t="shared" si="8"/>
        <v>-22</v>
      </c>
      <c r="O218" s="301">
        <f t="shared" si="8"/>
        <v>-19</v>
      </c>
      <c r="Q218" s="302" t="e">
        <f t="shared" si="9"/>
        <v>#DIV/0!</v>
      </c>
      <c r="R218" s="302" t="e">
        <f t="shared" si="9"/>
        <v>#DIV/0!</v>
      </c>
      <c r="S218" s="302">
        <f t="shared" si="9"/>
        <v>-0.171875</v>
      </c>
      <c r="T218" s="302">
        <f t="shared" si="9"/>
        <v>-0.17924528301886791</v>
      </c>
    </row>
    <row r="219" spans="1:20">
      <c r="A219" s="661"/>
      <c r="B219" s="662"/>
      <c r="C219" s="661"/>
      <c r="D219" s="661"/>
      <c r="E219" s="300" t="s">
        <v>229</v>
      </c>
      <c r="F219" s="301"/>
      <c r="G219" s="301"/>
      <c r="H219" s="301">
        <v>23</v>
      </c>
      <c r="I219" s="301">
        <v>17</v>
      </c>
      <c r="J219" s="301">
        <v>23</v>
      </c>
      <c r="L219" s="301">
        <f t="shared" si="8"/>
        <v>0</v>
      </c>
      <c r="M219" s="301">
        <f t="shared" si="8"/>
        <v>23</v>
      </c>
      <c r="N219" s="301">
        <f t="shared" si="8"/>
        <v>-6</v>
      </c>
      <c r="O219" s="301">
        <f t="shared" si="8"/>
        <v>6</v>
      </c>
      <c r="Q219" s="302" t="e">
        <f t="shared" si="9"/>
        <v>#DIV/0!</v>
      </c>
      <c r="R219" s="302" t="e">
        <f t="shared" si="9"/>
        <v>#DIV/0!</v>
      </c>
      <c r="S219" s="302">
        <f t="shared" si="9"/>
        <v>-0.2608695652173913</v>
      </c>
      <c r="T219" s="302">
        <f t="shared" si="9"/>
        <v>0.35294117647058826</v>
      </c>
    </row>
    <row r="220" spans="1:20">
      <c r="A220" s="661"/>
      <c r="B220" s="662"/>
      <c r="C220" s="661"/>
      <c r="D220" s="661"/>
      <c r="E220" s="300" t="s">
        <v>230</v>
      </c>
      <c r="F220" s="301"/>
      <c r="G220" s="301"/>
      <c r="H220" s="301">
        <v>23</v>
      </c>
      <c r="I220" s="301">
        <v>26</v>
      </c>
      <c r="J220" s="301">
        <v>21</v>
      </c>
      <c r="L220" s="301">
        <f t="shared" si="8"/>
        <v>0</v>
      </c>
      <c r="M220" s="301">
        <f t="shared" si="8"/>
        <v>23</v>
      </c>
      <c r="N220" s="301">
        <f t="shared" si="8"/>
        <v>3</v>
      </c>
      <c r="O220" s="301">
        <f t="shared" si="8"/>
        <v>-5</v>
      </c>
      <c r="Q220" s="302" t="e">
        <f t="shared" si="9"/>
        <v>#DIV/0!</v>
      </c>
      <c r="R220" s="302" t="e">
        <f t="shared" si="9"/>
        <v>#DIV/0!</v>
      </c>
      <c r="S220" s="302">
        <f t="shared" si="9"/>
        <v>0.13043478260869565</v>
      </c>
      <c r="T220" s="302">
        <f t="shared" si="9"/>
        <v>-0.19230769230769232</v>
      </c>
    </row>
    <row r="221" spans="1:20">
      <c r="A221" s="661"/>
      <c r="B221" s="662"/>
      <c r="C221" s="661"/>
      <c r="D221" s="661"/>
      <c r="E221" s="300" t="s">
        <v>231</v>
      </c>
      <c r="F221" s="301"/>
      <c r="G221" s="301"/>
      <c r="H221" s="301">
        <v>158</v>
      </c>
      <c r="I221" s="301">
        <v>131</v>
      </c>
      <c r="J221" s="301">
        <v>152</v>
      </c>
      <c r="L221" s="301">
        <f t="shared" si="8"/>
        <v>0</v>
      </c>
      <c r="M221" s="301">
        <f t="shared" si="8"/>
        <v>158</v>
      </c>
      <c r="N221" s="301">
        <f t="shared" si="8"/>
        <v>-27</v>
      </c>
      <c r="O221" s="301">
        <f t="shared" si="8"/>
        <v>21</v>
      </c>
      <c r="Q221" s="302" t="e">
        <f t="shared" si="9"/>
        <v>#DIV/0!</v>
      </c>
      <c r="R221" s="302" t="e">
        <f t="shared" si="9"/>
        <v>#DIV/0!</v>
      </c>
      <c r="S221" s="302">
        <f t="shared" si="9"/>
        <v>-0.17088607594936708</v>
      </c>
      <c r="T221" s="302">
        <f t="shared" si="9"/>
        <v>0.16030534351145037</v>
      </c>
    </row>
    <row r="222" spans="1:20">
      <c r="A222" s="661"/>
      <c r="B222" s="662"/>
      <c r="C222" s="661"/>
      <c r="D222" s="661"/>
      <c r="E222" s="300" t="s">
        <v>232</v>
      </c>
      <c r="F222" s="301"/>
      <c r="G222" s="301"/>
      <c r="H222" s="301">
        <v>124</v>
      </c>
      <c r="I222" s="301">
        <v>132</v>
      </c>
      <c r="J222" s="301">
        <v>133</v>
      </c>
      <c r="L222" s="301">
        <f t="shared" si="8"/>
        <v>0</v>
      </c>
      <c r="M222" s="301">
        <f t="shared" si="8"/>
        <v>124</v>
      </c>
      <c r="N222" s="301">
        <f t="shared" si="8"/>
        <v>8</v>
      </c>
      <c r="O222" s="301">
        <f t="shared" si="8"/>
        <v>1</v>
      </c>
      <c r="Q222" s="302" t="e">
        <f t="shared" si="9"/>
        <v>#DIV/0!</v>
      </c>
      <c r="R222" s="302" t="e">
        <f t="shared" si="9"/>
        <v>#DIV/0!</v>
      </c>
      <c r="S222" s="302">
        <f t="shared" si="9"/>
        <v>6.4516129032258063E-2</v>
      </c>
      <c r="T222" s="302">
        <f t="shared" si="9"/>
        <v>7.575757575757576E-3</v>
      </c>
    </row>
    <row r="223" spans="1:20">
      <c r="A223" s="661"/>
      <c r="B223" s="662"/>
      <c r="C223" s="661"/>
      <c r="D223" s="661"/>
      <c r="E223" s="300" t="s">
        <v>64</v>
      </c>
      <c r="F223" s="301">
        <v>925</v>
      </c>
      <c r="G223" s="301">
        <v>651</v>
      </c>
      <c r="H223" s="301"/>
      <c r="I223" s="301"/>
      <c r="J223" s="301"/>
      <c r="L223" s="301">
        <f t="shared" si="8"/>
        <v>-274</v>
      </c>
      <c r="M223" s="301">
        <f t="shared" si="8"/>
        <v>-651</v>
      </c>
      <c r="N223" s="301">
        <f t="shared" si="8"/>
        <v>0</v>
      </c>
      <c r="O223" s="301">
        <f t="shared" si="8"/>
        <v>0</v>
      </c>
      <c r="Q223" s="302">
        <f t="shared" si="9"/>
        <v>-0.29621621621621624</v>
      </c>
      <c r="R223" s="302">
        <f t="shared" si="9"/>
        <v>-1</v>
      </c>
      <c r="S223" s="302" t="e">
        <f t="shared" si="9"/>
        <v>#DIV/0!</v>
      </c>
      <c r="T223" s="302" t="e">
        <f t="shared" si="9"/>
        <v>#DIV/0!</v>
      </c>
    </row>
    <row r="224" spans="1:20">
      <c r="A224" s="661"/>
      <c r="B224" s="662"/>
      <c r="C224" s="661"/>
      <c r="D224" s="661"/>
      <c r="E224" s="300" t="s">
        <v>110</v>
      </c>
      <c r="F224" s="301">
        <v>273</v>
      </c>
      <c r="G224" s="301">
        <v>266</v>
      </c>
      <c r="H224" s="301">
        <v>208</v>
      </c>
      <c r="I224" s="301">
        <v>200</v>
      </c>
      <c r="J224" s="301">
        <v>223</v>
      </c>
      <c r="L224" s="301">
        <f t="shared" si="8"/>
        <v>-7</v>
      </c>
      <c r="M224" s="301">
        <f t="shared" si="8"/>
        <v>-58</v>
      </c>
      <c r="N224" s="301">
        <f t="shared" si="8"/>
        <v>-8</v>
      </c>
      <c r="O224" s="301">
        <f t="shared" si="8"/>
        <v>23</v>
      </c>
      <c r="Q224" s="302">
        <f t="shared" si="9"/>
        <v>-2.564102564102564E-2</v>
      </c>
      <c r="R224" s="302">
        <f t="shared" si="9"/>
        <v>-0.21804511278195488</v>
      </c>
      <c r="S224" s="302">
        <f t="shared" si="9"/>
        <v>-3.8461538461538464E-2</v>
      </c>
      <c r="T224" s="302">
        <f t="shared" si="9"/>
        <v>0.115</v>
      </c>
    </row>
    <row r="225" spans="1:20">
      <c r="A225" s="661"/>
      <c r="B225" s="310" t="s">
        <v>528</v>
      </c>
      <c r="C225" s="311"/>
      <c r="D225" s="311"/>
      <c r="E225" s="312"/>
      <c r="F225" s="313">
        <v>18541</v>
      </c>
      <c r="G225" s="313">
        <v>16146</v>
      </c>
      <c r="H225" s="313">
        <v>15089</v>
      </c>
      <c r="I225" s="313">
        <v>14771</v>
      </c>
      <c r="J225" s="313">
        <v>14715</v>
      </c>
      <c r="L225" s="313">
        <f t="shared" si="8"/>
        <v>-2395</v>
      </c>
      <c r="M225" s="313">
        <f t="shared" si="8"/>
        <v>-1057</v>
      </c>
      <c r="N225" s="313">
        <f t="shared" si="8"/>
        <v>-318</v>
      </c>
      <c r="O225" s="313">
        <f t="shared" si="8"/>
        <v>-56</v>
      </c>
      <c r="Q225" s="314">
        <f t="shared" si="9"/>
        <v>-0.12917318375492154</v>
      </c>
      <c r="R225" s="314">
        <f t="shared" si="9"/>
        <v>-6.5465130682521994E-2</v>
      </c>
      <c r="S225" s="314">
        <f t="shared" si="9"/>
        <v>-2.1074955265425143E-2</v>
      </c>
      <c r="T225" s="314">
        <f t="shared" si="9"/>
        <v>-3.7912125110012864E-3</v>
      </c>
    </row>
    <row r="226" spans="1:20">
      <c r="A226" s="661"/>
      <c r="B226" s="662" t="s">
        <v>134</v>
      </c>
      <c r="C226" s="661">
        <v>1</v>
      </c>
      <c r="D226" s="661">
        <v>1</v>
      </c>
      <c r="E226" s="300" t="s">
        <v>529</v>
      </c>
      <c r="F226" s="301"/>
      <c r="G226" s="301"/>
      <c r="H226" s="301"/>
      <c r="I226" s="301">
        <v>121</v>
      </c>
      <c r="J226" s="301">
        <v>142</v>
      </c>
      <c r="L226" s="301">
        <f t="shared" si="8"/>
        <v>0</v>
      </c>
      <c r="M226" s="301">
        <f t="shared" si="8"/>
        <v>0</v>
      </c>
      <c r="N226" s="301">
        <f t="shared" si="8"/>
        <v>121</v>
      </c>
      <c r="O226" s="301">
        <f t="shared" si="8"/>
        <v>21</v>
      </c>
      <c r="Q226" s="302" t="e">
        <f t="shared" si="9"/>
        <v>#DIV/0!</v>
      </c>
      <c r="R226" s="302" t="e">
        <f t="shared" si="9"/>
        <v>#DIV/0!</v>
      </c>
      <c r="S226" s="302" t="e">
        <f t="shared" si="9"/>
        <v>#DIV/0!</v>
      </c>
      <c r="T226" s="302">
        <f t="shared" si="9"/>
        <v>0.17355371900826447</v>
      </c>
    </row>
    <row r="227" spans="1:20">
      <c r="A227" s="661"/>
      <c r="B227" s="662"/>
      <c r="C227" s="661"/>
      <c r="D227" s="661"/>
      <c r="E227" s="300" t="s">
        <v>151</v>
      </c>
      <c r="F227" s="301">
        <v>303</v>
      </c>
      <c r="G227" s="301">
        <v>295</v>
      </c>
      <c r="H227" s="301">
        <v>267</v>
      </c>
      <c r="I227" s="301"/>
      <c r="J227" s="301"/>
      <c r="L227" s="301">
        <f t="shared" si="8"/>
        <v>-8</v>
      </c>
      <c r="M227" s="301">
        <f t="shared" si="8"/>
        <v>-28</v>
      </c>
      <c r="N227" s="301">
        <f t="shared" si="8"/>
        <v>-267</v>
      </c>
      <c r="O227" s="301">
        <f t="shared" si="8"/>
        <v>0</v>
      </c>
      <c r="Q227" s="302">
        <f t="shared" si="9"/>
        <v>-2.6402640264026403E-2</v>
      </c>
      <c r="R227" s="302">
        <f t="shared" si="9"/>
        <v>-9.4915254237288138E-2</v>
      </c>
      <c r="S227" s="302">
        <f t="shared" si="9"/>
        <v>-1</v>
      </c>
      <c r="T227" s="302" t="e">
        <f t="shared" si="9"/>
        <v>#DIV/0!</v>
      </c>
    </row>
    <row r="228" spans="1:20">
      <c r="A228" s="661"/>
      <c r="B228" s="662"/>
      <c r="C228" s="661"/>
      <c r="D228" s="661"/>
      <c r="E228" s="300" t="s">
        <v>152</v>
      </c>
      <c r="F228" s="301">
        <v>21</v>
      </c>
      <c r="G228" s="301">
        <v>12</v>
      </c>
      <c r="H228" s="301">
        <v>16</v>
      </c>
      <c r="I228" s="301">
        <v>10</v>
      </c>
      <c r="J228" s="301">
        <v>10</v>
      </c>
      <c r="L228" s="301">
        <f t="shared" si="8"/>
        <v>-9</v>
      </c>
      <c r="M228" s="301">
        <f t="shared" si="8"/>
        <v>4</v>
      </c>
      <c r="N228" s="301">
        <f t="shared" si="8"/>
        <v>-6</v>
      </c>
      <c r="O228" s="301">
        <f t="shared" si="8"/>
        <v>0</v>
      </c>
      <c r="Q228" s="302">
        <f t="shared" si="9"/>
        <v>-0.42857142857142855</v>
      </c>
      <c r="R228" s="302">
        <f t="shared" si="9"/>
        <v>0.33333333333333331</v>
      </c>
      <c r="S228" s="302">
        <f t="shared" si="9"/>
        <v>-0.375</v>
      </c>
      <c r="T228" s="302">
        <f t="shared" si="9"/>
        <v>0</v>
      </c>
    </row>
    <row r="229" spans="1:20">
      <c r="A229" s="661"/>
      <c r="B229" s="662"/>
      <c r="C229" s="661">
        <v>1</v>
      </c>
      <c r="D229" s="661">
        <v>2</v>
      </c>
      <c r="E229" s="300" t="s">
        <v>153</v>
      </c>
      <c r="F229" s="301">
        <v>138</v>
      </c>
      <c r="G229" s="301">
        <v>140</v>
      </c>
      <c r="H229" s="301">
        <v>138</v>
      </c>
      <c r="I229" s="301">
        <v>138</v>
      </c>
      <c r="J229" s="301">
        <v>129</v>
      </c>
      <c r="L229" s="301">
        <f t="shared" si="8"/>
        <v>2</v>
      </c>
      <c r="M229" s="301">
        <f t="shared" si="8"/>
        <v>-2</v>
      </c>
      <c r="N229" s="301">
        <f t="shared" si="8"/>
        <v>0</v>
      </c>
      <c r="O229" s="301">
        <f t="shared" si="8"/>
        <v>-9</v>
      </c>
      <c r="Q229" s="302">
        <f t="shared" si="9"/>
        <v>1.4492753623188406E-2</v>
      </c>
      <c r="R229" s="302">
        <f t="shared" si="9"/>
        <v>-1.4285714285714285E-2</v>
      </c>
      <c r="S229" s="302">
        <f t="shared" si="9"/>
        <v>0</v>
      </c>
      <c r="T229" s="302">
        <f t="shared" si="9"/>
        <v>-6.5217391304347824E-2</v>
      </c>
    </row>
    <row r="230" spans="1:20">
      <c r="A230" s="661"/>
      <c r="B230" s="662"/>
      <c r="C230" s="661"/>
      <c r="D230" s="661"/>
      <c r="E230" s="300" t="s">
        <v>154</v>
      </c>
      <c r="F230" s="301">
        <v>47</v>
      </c>
      <c r="G230" s="301">
        <v>46</v>
      </c>
      <c r="H230" s="301">
        <v>46</v>
      </c>
      <c r="I230" s="301">
        <v>47</v>
      </c>
      <c r="J230" s="301">
        <v>44</v>
      </c>
      <c r="L230" s="301">
        <f t="shared" si="8"/>
        <v>-1</v>
      </c>
      <c r="M230" s="301">
        <f t="shared" si="8"/>
        <v>0</v>
      </c>
      <c r="N230" s="301">
        <f t="shared" si="8"/>
        <v>1</v>
      </c>
      <c r="O230" s="301">
        <f t="shared" si="8"/>
        <v>-3</v>
      </c>
      <c r="Q230" s="302">
        <f t="shared" si="9"/>
        <v>-2.1276595744680851E-2</v>
      </c>
      <c r="R230" s="302">
        <f t="shared" si="9"/>
        <v>0</v>
      </c>
      <c r="S230" s="302">
        <f t="shared" si="9"/>
        <v>2.1739130434782608E-2</v>
      </c>
      <c r="T230" s="302">
        <f t="shared" si="9"/>
        <v>-6.3829787234042548E-2</v>
      </c>
    </row>
    <row r="231" spans="1:20">
      <c r="A231" s="661"/>
      <c r="B231" s="662"/>
      <c r="C231" s="661">
        <v>2</v>
      </c>
      <c r="D231" s="661"/>
      <c r="E231" s="300" t="s">
        <v>155</v>
      </c>
      <c r="F231" s="301">
        <v>125</v>
      </c>
      <c r="G231" s="301">
        <v>119</v>
      </c>
      <c r="H231" s="301">
        <v>115</v>
      </c>
      <c r="I231" s="301">
        <v>122</v>
      </c>
      <c r="J231" s="301">
        <v>123</v>
      </c>
      <c r="L231" s="301">
        <f t="shared" si="8"/>
        <v>-6</v>
      </c>
      <c r="M231" s="301">
        <f t="shared" si="8"/>
        <v>-4</v>
      </c>
      <c r="N231" s="301">
        <f t="shared" si="8"/>
        <v>7</v>
      </c>
      <c r="O231" s="301">
        <f t="shared" si="8"/>
        <v>1</v>
      </c>
      <c r="Q231" s="302">
        <f t="shared" si="9"/>
        <v>-4.8000000000000001E-2</v>
      </c>
      <c r="R231" s="302">
        <f t="shared" si="9"/>
        <v>-3.3613445378151259E-2</v>
      </c>
      <c r="S231" s="302">
        <f t="shared" si="9"/>
        <v>6.0869565217391307E-2</v>
      </c>
      <c r="T231" s="302">
        <f t="shared" si="9"/>
        <v>8.1967213114754103E-3</v>
      </c>
    </row>
    <row r="232" spans="1:20">
      <c r="A232" s="661"/>
      <c r="B232" s="662"/>
      <c r="C232" s="661"/>
      <c r="D232" s="661"/>
      <c r="E232" s="300" t="s">
        <v>156</v>
      </c>
      <c r="F232" s="301">
        <v>34</v>
      </c>
      <c r="G232" s="301">
        <v>33</v>
      </c>
      <c r="H232" s="301">
        <v>41</v>
      </c>
      <c r="I232" s="301">
        <v>34</v>
      </c>
      <c r="J232" s="301">
        <v>35</v>
      </c>
      <c r="L232" s="301">
        <f t="shared" si="8"/>
        <v>-1</v>
      </c>
      <c r="M232" s="301">
        <f t="shared" si="8"/>
        <v>8</v>
      </c>
      <c r="N232" s="301">
        <f t="shared" si="8"/>
        <v>-7</v>
      </c>
      <c r="O232" s="301">
        <f t="shared" si="8"/>
        <v>1</v>
      </c>
      <c r="Q232" s="302">
        <f t="shared" si="9"/>
        <v>-2.9411764705882353E-2</v>
      </c>
      <c r="R232" s="302">
        <f t="shared" si="9"/>
        <v>0.24242424242424243</v>
      </c>
      <c r="S232" s="302">
        <f t="shared" si="9"/>
        <v>-0.17073170731707318</v>
      </c>
      <c r="T232" s="302">
        <f t="shared" si="9"/>
        <v>2.9411764705882353E-2</v>
      </c>
    </row>
    <row r="233" spans="1:20">
      <c r="A233" s="661"/>
      <c r="B233" s="310" t="s">
        <v>135</v>
      </c>
      <c r="C233" s="311"/>
      <c r="D233" s="311"/>
      <c r="E233" s="312"/>
      <c r="F233" s="313">
        <v>668</v>
      </c>
      <c r="G233" s="313">
        <v>645</v>
      </c>
      <c r="H233" s="313">
        <v>623</v>
      </c>
      <c r="I233" s="313">
        <v>472</v>
      </c>
      <c r="J233" s="313">
        <v>483</v>
      </c>
      <c r="L233" s="313">
        <f t="shared" si="8"/>
        <v>-23</v>
      </c>
      <c r="M233" s="313">
        <f t="shared" si="8"/>
        <v>-22</v>
      </c>
      <c r="N233" s="313">
        <f t="shared" si="8"/>
        <v>-151</v>
      </c>
      <c r="O233" s="313">
        <f t="shared" si="8"/>
        <v>11</v>
      </c>
      <c r="Q233" s="314">
        <f t="shared" si="9"/>
        <v>-3.4431137724550899E-2</v>
      </c>
      <c r="R233" s="314">
        <f t="shared" si="9"/>
        <v>-3.4108527131782945E-2</v>
      </c>
      <c r="S233" s="314">
        <f t="shared" si="9"/>
        <v>-0.24237560192616373</v>
      </c>
      <c r="T233" s="314">
        <f t="shared" si="9"/>
        <v>2.3305084745762712E-2</v>
      </c>
    </row>
    <row r="234" spans="1:20" s="307" customFormat="1">
      <c r="A234" s="303" t="s">
        <v>93</v>
      </c>
      <c r="B234" s="304"/>
      <c r="C234" s="305"/>
      <c r="D234" s="305"/>
      <c r="E234" s="303"/>
      <c r="F234" s="306">
        <v>19338</v>
      </c>
      <c r="G234" s="306">
        <v>16898</v>
      </c>
      <c r="H234" s="306">
        <v>15836</v>
      </c>
      <c r="I234" s="306">
        <v>15365</v>
      </c>
      <c r="J234" s="306">
        <v>15345</v>
      </c>
      <c r="L234" s="306">
        <f t="shared" si="8"/>
        <v>-2440</v>
      </c>
      <c r="M234" s="306">
        <f t="shared" si="8"/>
        <v>-1062</v>
      </c>
      <c r="N234" s="306">
        <f t="shared" si="8"/>
        <v>-471</v>
      </c>
      <c r="O234" s="306">
        <f t="shared" si="8"/>
        <v>-20</v>
      </c>
      <c r="P234" s="308"/>
      <c r="Q234" s="309">
        <f t="shared" si="9"/>
        <v>-0.12617644016961424</v>
      </c>
      <c r="R234" s="309">
        <f t="shared" si="9"/>
        <v>-6.2847674280979995E-2</v>
      </c>
      <c r="S234" s="309">
        <f t="shared" si="9"/>
        <v>-2.9742359181611517E-2</v>
      </c>
      <c r="T234" s="309">
        <f t="shared" si="9"/>
        <v>-1.3016596160104132E-3</v>
      </c>
    </row>
    <row r="235" spans="1:20" s="307" customFormat="1">
      <c r="A235" s="315" t="s">
        <v>87</v>
      </c>
      <c r="B235" s="316"/>
      <c r="C235" s="317"/>
      <c r="D235" s="317"/>
      <c r="E235" s="315"/>
      <c r="F235" s="318">
        <v>156237</v>
      </c>
      <c r="G235" s="318">
        <v>153859</v>
      </c>
      <c r="H235" s="318">
        <v>153449</v>
      </c>
      <c r="I235" s="318">
        <v>155363</v>
      </c>
      <c r="J235" s="318">
        <v>157386</v>
      </c>
      <c r="L235" s="318">
        <f t="shared" si="8"/>
        <v>-2378</v>
      </c>
      <c r="M235" s="318">
        <f t="shared" si="8"/>
        <v>-410</v>
      </c>
      <c r="N235" s="318">
        <f t="shared" si="8"/>
        <v>1914</v>
      </c>
      <c r="O235" s="318">
        <f t="shared" si="8"/>
        <v>2023</v>
      </c>
      <c r="P235" s="308"/>
      <c r="Q235" s="319">
        <f t="shared" si="9"/>
        <v>-1.5220466342799721E-2</v>
      </c>
      <c r="R235" s="319">
        <f t="shared" si="9"/>
        <v>-2.6647774910794949E-3</v>
      </c>
      <c r="S235" s="319">
        <f t="shared" si="9"/>
        <v>1.2473199564676211E-2</v>
      </c>
      <c r="T235" s="319">
        <f t="shared" si="9"/>
        <v>1.3021118284276179E-2</v>
      </c>
    </row>
  </sheetData>
  <mergeCells count="46">
    <mergeCell ref="F6:J6"/>
    <mergeCell ref="L6:O6"/>
    <mergeCell ref="Q6:T6"/>
    <mergeCell ref="D8:D9"/>
    <mergeCell ref="A7:B7"/>
    <mergeCell ref="A8:A9"/>
    <mergeCell ref="A141:A233"/>
    <mergeCell ref="B141:B157"/>
    <mergeCell ref="C141:C149"/>
    <mergeCell ref="D141:D157"/>
    <mergeCell ref="C150:C157"/>
    <mergeCell ref="B159:B224"/>
    <mergeCell ref="C159:C163"/>
    <mergeCell ref="D159:D163"/>
    <mergeCell ref="C164:C196"/>
    <mergeCell ref="D164:D224"/>
    <mergeCell ref="C197:C224"/>
    <mergeCell ref="B226:B232"/>
    <mergeCell ref="C226:C228"/>
    <mergeCell ref="D226:D228"/>
    <mergeCell ref="C229:C230"/>
    <mergeCell ref="D229:D232"/>
    <mergeCell ref="C103:C138"/>
    <mergeCell ref="A11:A22"/>
    <mergeCell ref="B13:B14"/>
    <mergeCell ref="D13:D14"/>
    <mergeCell ref="B16:B21"/>
    <mergeCell ref="C16:C18"/>
    <mergeCell ref="D16:D21"/>
    <mergeCell ref="C19:C21"/>
    <mergeCell ref="C231:C232"/>
    <mergeCell ref="A24:A139"/>
    <mergeCell ref="B24:B38"/>
    <mergeCell ref="C24:C38"/>
    <mergeCell ref="D24:D38"/>
    <mergeCell ref="B40:B52"/>
    <mergeCell ref="C40:C46"/>
    <mergeCell ref="D40:D52"/>
    <mergeCell ref="C47:C52"/>
    <mergeCell ref="B54:B69"/>
    <mergeCell ref="C54:C61"/>
    <mergeCell ref="D54:D69"/>
    <mergeCell ref="C62:C69"/>
    <mergeCell ref="B71:B138"/>
    <mergeCell ref="C71:C102"/>
    <mergeCell ref="D71:D138"/>
  </mergeCells>
  <phoneticPr fontId="2" type="noConversion"/>
  <pageMargins left="0.7" right="0.7" top="0.75" bottom="0.75" header="0.3" footer="0.3"/>
  <ignoredErrors>
    <ignoredError sqref="F7:J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2:J678"/>
  <sheetViews>
    <sheetView workbookViewId="0"/>
  </sheetViews>
  <sheetFormatPr baseColWidth="10" defaultRowHeight="13.2"/>
  <cols>
    <col min="1" max="1" width="40.5546875" style="293" bestFit="1" customWidth="1"/>
    <col min="2" max="2" width="30" style="293" bestFit="1" customWidth="1"/>
    <col min="3" max="4" width="8.6640625" style="65" customWidth="1"/>
    <col min="5" max="5" width="68.33203125" style="325" bestFit="1" customWidth="1"/>
    <col min="6" max="7" width="11.44140625" style="294"/>
    <col min="8" max="8" width="11.44140625" style="295"/>
    <col min="9" max="9" width="12.33203125" style="294" bestFit="1" customWidth="1"/>
    <col min="10" max="10" width="11.44140625" style="326"/>
  </cols>
  <sheetData>
    <row r="2" spans="1:10" s="1" customFormat="1" ht="15.6">
      <c r="A2" s="117" t="s">
        <v>442</v>
      </c>
      <c r="B2" s="46"/>
      <c r="C2" s="46"/>
      <c r="D2" s="46"/>
      <c r="E2" s="46"/>
      <c r="F2" s="290"/>
      <c r="G2" s="290"/>
      <c r="H2" s="290"/>
      <c r="I2" s="290"/>
      <c r="J2" s="320"/>
    </row>
    <row r="3" spans="1:10" s="1" customFormat="1">
      <c r="A3" s="473" t="s">
        <v>629</v>
      </c>
      <c r="F3" s="321"/>
      <c r="G3" s="321"/>
      <c r="H3" s="321"/>
      <c r="I3" s="321"/>
      <c r="J3" s="322"/>
    </row>
    <row r="4" spans="1:10" s="1" customFormat="1" ht="10.199999999999999">
      <c r="A4" s="1" t="s">
        <v>404</v>
      </c>
      <c r="F4" s="321"/>
      <c r="G4" s="321"/>
      <c r="H4" s="321"/>
      <c r="I4" s="321"/>
      <c r="J4" s="323"/>
    </row>
    <row r="5" spans="1:10" s="1" customFormat="1" ht="10.199999999999999">
      <c r="F5" s="321"/>
      <c r="G5" s="321"/>
      <c r="H5" s="321"/>
      <c r="I5" s="321"/>
      <c r="J5" s="323"/>
    </row>
    <row r="6" spans="1:10">
      <c r="A6" s="324" t="s">
        <v>5</v>
      </c>
    </row>
    <row r="7" spans="1:10" ht="10.5" customHeight="1">
      <c r="C7" s="296" t="s">
        <v>96</v>
      </c>
      <c r="D7" s="296" t="s">
        <v>97</v>
      </c>
      <c r="E7" s="296" t="s">
        <v>169</v>
      </c>
      <c r="F7" s="297" t="s">
        <v>499</v>
      </c>
      <c r="G7" s="297" t="s">
        <v>573</v>
      </c>
      <c r="H7" s="327"/>
      <c r="I7" s="328" t="s">
        <v>177</v>
      </c>
      <c r="J7" s="329" t="s">
        <v>178</v>
      </c>
    </row>
    <row r="8" spans="1:10">
      <c r="A8" s="662" t="s">
        <v>100</v>
      </c>
      <c r="B8" s="298" t="s">
        <v>124</v>
      </c>
      <c r="C8" s="330">
        <v>1</v>
      </c>
      <c r="D8" s="668">
        <v>2</v>
      </c>
      <c r="E8" s="331" t="s">
        <v>160</v>
      </c>
      <c r="F8" s="332">
        <v>786</v>
      </c>
      <c r="G8" s="332">
        <v>795</v>
      </c>
      <c r="I8" s="333">
        <f>G8-F8</f>
        <v>9</v>
      </c>
      <c r="J8" s="334">
        <f>I8/F8</f>
        <v>1.1450381679389313E-2</v>
      </c>
    </row>
    <row r="9" spans="1:10">
      <c r="A9" s="662"/>
      <c r="B9" s="298" t="s">
        <v>125</v>
      </c>
      <c r="C9" s="299">
        <v>2</v>
      </c>
      <c r="D9" s="661"/>
      <c r="E9" s="335" t="s">
        <v>161</v>
      </c>
      <c r="F9" s="301">
        <v>2263</v>
      </c>
      <c r="G9" s="301">
        <v>2361</v>
      </c>
      <c r="I9" s="333">
        <f t="shared" ref="I9:I72" si="0">G9-F9</f>
        <v>98</v>
      </c>
      <c r="J9" s="334">
        <f t="shared" ref="J9:J72" si="1">I9/F9</f>
        <v>4.3305346884666369E-2</v>
      </c>
    </row>
    <row r="10" spans="1:10" s="307" customFormat="1">
      <c r="A10" s="304" t="s">
        <v>105</v>
      </c>
      <c r="B10" s="304"/>
      <c r="C10" s="305"/>
      <c r="D10" s="305"/>
      <c r="E10" s="336"/>
      <c r="F10" s="306">
        <v>3049</v>
      </c>
      <c r="G10" s="306">
        <v>3156</v>
      </c>
      <c r="H10" s="308"/>
      <c r="I10" s="337">
        <f t="shared" si="0"/>
        <v>107</v>
      </c>
      <c r="J10" s="338">
        <f t="shared" si="1"/>
        <v>3.5093473269924569E-2</v>
      </c>
    </row>
    <row r="11" spans="1:10">
      <c r="A11" s="666" t="s">
        <v>498</v>
      </c>
      <c r="B11" s="298" t="s">
        <v>9</v>
      </c>
      <c r="C11" s="299">
        <v>1</v>
      </c>
      <c r="D11" s="299">
        <v>1</v>
      </c>
      <c r="E11" s="335" t="s">
        <v>10</v>
      </c>
      <c r="F11" s="301">
        <v>6235</v>
      </c>
      <c r="G11" s="301">
        <v>6053</v>
      </c>
      <c r="I11" s="333">
        <f t="shared" si="0"/>
        <v>-182</v>
      </c>
      <c r="J11" s="334">
        <f t="shared" si="1"/>
        <v>-2.9190056134723336E-2</v>
      </c>
    </row>
    <row r="12" spans="1:10">
      <c r="A12" s="662"/>
      <c r="B12" s="310" t="s">
        <v>580</v>
      </c>
      <c r="C12" s="311"/>
      <c r="D12" s="311"/>
      <c r="E12" s="339"/>
      <c r="F12" s="313">
        <v>6235</v>
      </c>
      <c r="G12" s="313">
        <v>6053</v>
      </c>
      <c r="I12" s="340">
        <f t="shared" si="0"/>
        <v>-182</v>
      </c>
      <c r="J12" s="341">
        <f t="shared" si="1"/>
        <v>-2.9190056134723336E-2</v>
      </c>
    </row>
    <row r="13" spans="1:10">
      <c r="A13" s="662"/>
      <c r="B13" s="662" t="s">
        <v>158</v>
      </c>
      <c r="C13" s="299">
        <v>1</v>
      </c>
      <c r="D13" s="661">
        <v>2</v>
      </c>
      <c r="E13" s="335" t="s">
        <v>164</v>
      </c>
      <c r="F13" s="301">
        <v>1787</v>
      </c>
      <c r="G13" s="301">
        <v>1877</v>
      </c>
      <c r="I13" s="333">
        <f t="shared" si="0"/>
        <v>90</v>
      </c>
      <c r="J13" s="334">
        <f t="shared" si="1"/>
        <v>5.0363738108561838E-2</v>
      </c>
    </row>
    <row r="14" spans="1:10">
      <c r="A14" s="662"/>
      <c r="B14" s="662"/>
      <c r="C14" s="299">
        <v>2</v>
      </c>
      <c r="D14" s="661"/>
      <c r="E14" s="335" t="s">
        <v>171</v>
      </c>
      <c r="F14" s="301">
        <v>1480</v>
      </c>
      <c r="G14" s="301">
        <v>1534</v>
      </c>
      <c r="I14" s="333">
        <f t="shared" si="0"/>
        <v>54</v>
      </c>
      <c r="J14" s="334">
        <f t="shared" si="1"/>
        <v>3.6486486486486489E-2</v>
      </c>
    </row>
    <row r="15" spans="1:10">
      <c r="A15" s="662"/>
      <c r="B15" s="310" t="s">
        <v>159</v>
      </c>
      <c r="C15" s="311"/>
      <c r="D15" s="311"/>
      <c r="E15" s="339"/>
      <c r="F15" s="313">
        <v>3267</v>
      </c>
      <c r="G15" s="313">
        <v>3411</v>
      </c>
      <c r="I15" s="340">
        <f t="shared" si="0"/>
        <v>144</v>
      </c>
      <c r="J15" s="341">
        <f t="shared" si="1"/>
        <v>4.4077134986225897E-2</v>
      </c>
    </row>
    <row r="16" spans="1:10">
      <c r="A16" s="662"/>
      <c r="B16" s="662" t="s">
        <v>8</v>
      </c>
      <c r="C16" s="661">
        <v>1</v>
      </c>
      <c r="D16" s="661">
        <v>2</v>
      </c>
      <c r="E16" s="335" t="s">
        <v>162</v>
      </c>
      <c r="F16" s="301">
        <v>3816</v>
      </c>
      <c r="G16" s="301">
        <v>3769</v>
      </c>
      <c r="I16" s="333">
        <f t="shared" si="0"/>
        <v>-47</v>
      </c>
      <c r="J16" s="334">
        <f t="shared" si="1"/>
        <v>-1.2316561844863731E-2</v>
      </c>
    </row>
    <row r="17" spans="1:10">
      <c r="A17" s="662"/>
      <c r="B17" s="662"/>
      <c r="C17" s="661"/>
      <c r="D17" s="661"/>
      <c r="E17" s="335" t="s">
        <v>163</v>
      </c>
      <c r="F17" s="301">
        <v>149</v>
      </c>
      <c r="G17" s="301">
        <v>133</v>
      </c>
      <c r="I17" s="333">
        <f t="shared" si="0"/>
        <v>-16</v>
      </c>
      <c r="J17" s="334">
        <f t="shared" si="1"/>
        <v>-0.10738255033557047</v>
      </c>
    </row>
    <row r="18" spans="1:10">
      <c r="A18" s="662"/>
      <c r="B18" s="662"/>
      <c r="C18" s="661"/>
      <c r="D18" s="661"/>
      <c r="E18" s="335" t="s">
        <v>115</v>
      </c>
      <c r="F18" s="301">
        <v>10</v>
      </c>
      <c r="G18" s="301">
        <v>8</v>
      </c>
      <c r="I18" s="333">
        <f t="shared" si="0"/>
        <v>-2</v>
      </c>
      <c r="J18" s="334">
        <f t="shared" si="1"/>
        <v>-0.2</v>
      </c>
    </row>
    <row r="19" spans="1:10">
      <c r="A19" s="662"/>
      <c r="B19" s="662"/>
      <c r="C19" s="661">
        <v>2</v>
      </c>
      <c r="D19" s="661"/>
      <c r="E19" s="335" t="s">
        <v>184</v>
      </c>
      <c r="F19" s="301">
        <v>3693</v>
      </c>
      <c r="G19" s="301">
        <v>3658</v>
      </c>
      <c r="I19" s="333">
        <f t="shared" si="0"/>
        <v>-35</v>
      </c>
      <c r="J19" s="334">
        <f t="shared" si="1"/>
        <v>-9.4773896561061461E-3</v>
      </c>
    </row>
    <row r="20" spans="1:10">
      <c r="A20" s="662"/>
      <c r="B20" s="662"/>
      <c r="C20" s="661"/>
      <c r="D20" s="661"/>
      <c r="E20" s="335" t="s">
        <v>170</v>
      </c>
      <c r="F20" s="301">
        <v>119</v>
      </c>
      <c r="G20" s="301">
        <v>132</v>
      </c>
      <c r="I20" s="333">
        <f t="shared" si="0"/>
        <v>13</v>
      </c>
      <c r="J20" s="334">
        <f t="shared" si="1"/>
        <v>0.1092436974789916</v>
      </c>
    </row>
    <row r="21" spans="1:10">
      <c r="A21" s="662"/>
      <c r="B21" s="662"/>
      <c r="C21" s="661"/>
      <c r="D21" s="661"/>
      <c r="E21" s="335" t="s">
        <v>126</v>
      </c>
      <c r="F21" s="301">
        <v>5</v>
      </c>
      <c r="G21" s="301">
        <v>6</v>
      </c>
      <c r="I21" s="333">
        <f t="shared" si="0"/>
        <v>1</v>
      </c>
      <c r="J21" s="334">
        <f t="shared" si="1"/>
        <v>0.2</v>
      </c>
    </row>
    <row r="22" spans="1:10">
      <c r="A22" s="662"/>
      <c r="B22" s="310" t="s">
        <v>94</v>
      </c>
      <c r="C22" s="311"/>
      <c r="D22" s="311"/>
      <c r="E22" s="339"/>
      <c r="F22" s="313">
        <v>7792</v>
      </c>
      <c r="G22" s="313">
        <v>7706</v>
      </c>
      <c r="I22" s="340">
        <f t="shared" si="0"/>
        <v>-86</v>
      </c>
      <c r="J22" s="341">
        <f t="shared" si="1"/>
        <v>-1.1036960985626284E-2</v>
      </c>
    </row>
    <row r="23" spans="1:10" s="307" customFormat="1">
      <c r="A23" s="304" t="s">
        <v>497</v>
      </c>
      <c r="B23" s="304"/>
      <c r="C23" s="305"/>
      <c r="D23" s="305"/>
      <c r="E23" s="336"/>
      <c r="F23" s="306">
        <v>17294</v>
      </c>
      <c r="G23" s="306">
        <v>17170</v>
      </c>
      <c r="H23" s="308"/>
      <c r="I23" s="337">
        <f t="shared" si="0"/>
        <v>-124</v>
      </c>
      <c r="J23" s="338">
        <f t="shared" si="1"/>
        <v>-7.1701168035156705E-3</v>
      </c>
    </row>
    <row r="24" spans="1:10">
      <c r="A24" s="662" t="s">
        <v>99</v>
      </c>
      <c r="B24" s="666" t="s">
        <v>418</v>
      </c>
      <c r="C24" s="661">
        <v>1</v>
      </c>
      <c r="D24" s="661">
        <v>1</v>
      </c>
      <c r="E24" s="335" t="s">
        <v>581</v>
      </c>
      <c r="F24" s="301"/>
      <c r="G24" s="301">
        <v>7</v>
      </c>
      <c r="I24" s="333">
        <f t="shared" si="0"/>
        <v>7</v>
      </c>
      <c r="J24" s="334" t="e">
        <f t="shared" si="1"/>
        <v>#DIV/0!</v>
      </c>
    </row>
    <row r="25" spans="1:10">
      <c r="A25" s="662"/>
      <c r="B25" s="662"/>
      <c r="C25" s="661"/>
      <c r="D25" s="661"/>
      <c r="E25" s="335" t="s">
        <v>136</v>
      </c>
      <c r="F25" s="301">
        <v>494</v>
      </c>
      <c r="G25" s="301">
        <v>480</v>
      </c>
      <c r="I25" s="333">
        <f t="shared" si="0"/>
        <v>-14</v>
      </c>
      <c r="J25" s="334">
        <f t="shared" si="1"/>
        <v>-2.8340080971659919E-2</v>
      </c>
    </row>
    <row r="26" spans="1:10">
      <c r="A26" s="662"/>
      <c r="B26" s="662"/>
      <c r="C26" s="661"/>
      <c r="D26" s="661"/>
      <c r="E26" s="335" t="s">
        <v>137</v>
      </c>
      <c r="F26" s="301">
        <v>1059</v>
      </c>
      <c r="G26" s="301">
        <v>1088</v>
      </c>
      <c r="I26" s="333">
        <f t="shared" si="0"/>
        <v>29</v>
      </c>
      <c r="J26" s="334">
        <f t="shared" si="1"/>
        <v>2.7384324834749764E-2</v>
      </c>
    </row>
    <row r="27" spans="1:10">
      <c r="A27" s="662"/>
      <c r="B27" s="662"/>
      <c r="C27" s="661"/>
      <c r="D27" s="661"/>
      <c r="E27" s="335" t="s">
        <v>187</v>
      </c>
      <c r="F27" s="301">
        <v>70</v>
      </c>
      <c r="G27" s="301">
        <v>78</v>
      </c>
      <c r="I27" s="333">
        <f t="shared" si="0"/>
        <v>8</v>
      </c>
      <c r="J27" s="334">
        <f t="shared" si="1"/>
        <v>0.11428571428571428</v>
      </c>
    </row>
    <row r="28" spans="1:10">
      <c r="A28" s="662"/>
      <c r="B28" s="662"/>
      <c r="C28" s="661"/>
      <c r="D28" s="661"/>
      <c r="E28" s="335" t="s">
        <v>138</v>
      </c>
      <c r="F28" s="301">
        <v>2452</v>
      </c>
      <c r="G28" s="301">
        <v>2561</v>
      </c>
      <c r="I28" s="333">
        <f t="shared" si="0"/>
        <v>109</v>
      </c>
      <c r="J28" s="334">
        <f t="shared" si="1"/>
        <v>4.4453507340946163E-2</v>
      </c>
    </row>
    <row r="29" spans="1:10">
      <c r="A29" s="662"/>
      <c r="B29" s="662"/>
      <c r="C29" s="661"/>
      <c r="D29" s="661"/>
      <c r="E29" s="335" t="s">
        <v>139</v>
      </c>
      <c r="F29" s="301">
        <v>4242</v>
      </c>
      <c r="G29" s="301">
        <v>4188</v>
      </c>
      <c r="I29" s="333">
        <f t="shared" si="0"/>
        <v>-54</v>
      </c>
      <c r="J29" s="334">
        <f t="shared" si="1"/>
        <v>-1.272984441301273E-2</v>
      </c>
    </row>
    <row r="30" spans="1:10">
      <c r="A30" s="662"/>
      <c r="B30" s="662"/>
      <c r="C30" s="661"/>
      <c r="D30" s="661"/>
      <c r="E30" s="335" t="s">
        <v>14</v>
      </c>
      <c r="F30" s="301">
        <v>1660</v>
      </c>
      <c r="G30" s="301">
        <v>1766</v>
      </c>
      <c r="I30" s="333">
        <f t="shared" si="0"/>
        <v>106</v>
      </c>
      <c r="J30" s="334">
        <f t="shared" si="1"/>
        <v>6.3855421686746988E-2</v>
      </c>
    </row>
    <row r="31" spans="1:10">
      <c r="A31" s="662"/>
      <c r="B31" s="662"/>
      <c r="C31" s="661"/>
      <c r="D31" s="661"/>
      <c r="E31" s="335" t="s">
        <v>75</v>
      </c>
      <c r="F31" s="301">
        <v>31</v>
      </c>
      <c r="G31" s="301">
        <v>25</v>
      </c>
      <c r="I31" s="333">
        <f t="shared" si="0"/>
        <v>-6</v>
      </c>
      <c r="J31" s="334">
        <f t="shared" si="1"/>
        <v>-0.19354838709677419</v>
      </c>
    </row>
    <row r="32" spans="1:10">
      <c r="A32" s="662"/>
      <c r="B32" s="310" t="s">
        <v>582</v>
      </c>
      <c r="C32" s="311"/>
      <c r="D32" s="311"/>
      <c r="E32" s="339"/>
      <c r="F32" s="313">
        <v>10008</v>
      </c>
      <c r="G32" s="313">
        <v>10193</v>
      </c>
      <c r="I32" s="340">
        <f t="shared" si="0"/>
        <v>185</v>
      </c>
      <c r="J32" s="341">
        <f t="shared" si="1"/>
        <v>1.8485211830535572E-2</v>
      </c>
    </row>
    <row r="33" spans="1:10">
      <c r="A33" s="662"/>
      <c r="B33" s="662" t="s">
        <v>503</v>
      </c>
      <c r="C33" s="661">
        <v>1</v>
      </c>
      <c r="D33" s="661">
        <v>2</v>
      </c>
      <c r="E33" s="335" t="s">
        <v>504</v>
      </c>
      <c r="F33" s="301">
        <v>16</v>
      </c>
      <c r="G33" s="301">
        <v>16</v>
      </c>
      <c r="I33" s="333">
        <f t="shared" si="0"/>
        <v>0</v>
      </c>
      <c r="J33" s="334">
        <f t="shared" si="1"/>
        <v>0</v>
      </c>
    </row>
    <row r="34" spans="1:10">
      <c r="A34" s="662"/>
      <c r="B34" s="662"/>
      <c r="C34" s="661"/>
      <c r="D34" s="661"/>
      <c r="E34" s="335" t="s">
        <v>37</v>
      </c>
      <c r="F34" s="301">
        <v>101</v>
      </c>
      <c r="G34" s="301">
        <v>100</v>
      </c>
      <c r="I34" s="333">
        <f t="shared" si="0"/>
        <v>-1</v>
      </c>
      <c r="J34" s="334">
        <f t="shared" si="1"/>
        <v>-9.9009900990099011E-3</v>
      </c>
    </row>
    <row r="35" spans="1:10">
      <c r="A35" s="662"/>
      <c r="B35" s="662"/>
      <c r="C35" s="661"/>
      <c r="D35" s="661"/>
      <c r="E35" s="335" t="s">
        <v>44</v>
      </c>
      <c r="F35" s="301">
        <v>9</v>
      </c>
      <c r="G35" s="301">
        <v>12</v>
      </c>
      <c r="I35" s="333">
        <f t="shared" si="0"/>
        <v>3</v>
      </c>
      <c r="J35" s="334">
        <f t="shared" si="1"/>
        <v>0.33333333333333331</v>
      </c>
    </row>
    <row r="36" spans="1:10">
      <c r="A36" s="662"/>
      <c r="B36" s="662"/>
      <c r="C36" s="661">
        <v>2</v>
      </c>
      <c r="D36" s="661"/>
      <c r="E36" s="335" t="s">
        <v>584</v>
      </c>
      <c r="F36" s="301"/>
      <c r="G36" s="301">
        <v>16</v>
      </c>
      <c r="I36" s="333">
        <f t="shared" si="0"/>
        <v>16</v>
      </c>
      <c r="J36" s="334" t="e">
        <f t="shared" si="1"/>
        <v>#DIV/0!</v>
      </c>
    </row>
    <row r="37" spans="1:10">
      <c r="A37" s="662"/>
      <c r="B37" s="662"/>
      <c r="C37" s="661"/>
      <c r="D37" s="661"/>
      <c r="E37" s="335" t="s">
        <v>191</v>
      </c>
      <c r="F37" s="301">
        <v>15</v>
      </c>
      <c r="G37" s="301"/>
      <c r="I37" s="333">
        <f t="shared" si="0"/>
        <v>-15</v>
      </c>
      <c r="J37" s="334">
        <f t="shared" si="1"/>
        <v>-1</v>
      </c>
    </row>
    <row r="38" spans="1:10">
      <c r="A38" s="662"/>
      <c r="B38" s="662"/>
      <c r="C38" s="661"/>
      <c r="D38" s="661"/>
      <c r="E38" s="335" t="s">
        <v>38</v>
      </c>
      <c r="F38" s="301">
        <v>77</v>
      </c>
      <c r="G38" s="301">
        <v>75</v>
      </c>
      <c r="I38" s="333">
        <f t="shared" si="0"/>
        <v>-2</v>
      </c>
      <c r="J38" s="334">
        <f t="shared" si="1"/>
        <v>-2.5974025974025976E-2</v>
      </c>
    </row>
    <row r="39" spans="1:10">
      <c r="A39" s="662"/>
      <c r="B39" s="662"/>
      <c r="C39" s="661"/>
      <c r="D39" s="661"/>
      <c r="E39" s="335" t="s">
        <v>46</v>
      </c>
      <c r="F39" s="301">
        <v>11</v>
      </c>
      <c r="G39" s="301">
        <v>9</v>
      </c>
      <c r="I39" s="333">
        <f t="shared" si="0"/>
        <v>-2</v>
      </c>
      <c r="J39" s="334">
        <f t="shared" si="1"/>
        <v>-0.18181818181818182</v>
      </c>
    </row>
    <row r="40" spans="1:10">
      <c r="A40" s="662"/>
      <c r="B40" s="310" t="s">
        <v>506</v>
      </c>
      <c r="C40" s="311"/>
      <c r="D40" s="311"/>
      <c r="E40" s="339"/>
      <c r="F40" s="313">
        <v>229</v>
      </c>
      <c r="G40" s="313">
        <v>228</v>
      </c>
      <c r="I40" s="340">
        <f t="shared" si="0"/>
        <v>-1</v>
      </c>
      <c r="J40" s="341">
        <f t="shared" si="1"/>
        <v>-4.3668122270742356E-3</v>
      </c>
    </row>
    <row r="41" spans="1:10">
      <c r="A41" s="662"/>
      <c r="B41" s="662" t="s">
        <v>507</v>
      </c>
      <c r="C41" s="661">
        <v>1</v>
      </c>
      <c r="D41" s="661">
        <v>2</v>
      </c>
      <c r="E41" s="335" t="s">
        <v>140</v>
      </c>
      <c r="F41" s="301">
        <v>58</v>
      </c>
      <c r="G41" s="301">
        <v>67</v>
      </c>
      <c r="I41" s="333">
        <f t="shared" si="0"/>
        <v>9</v>
      </c>
      <c r="J41" s="334">
        <f t="shared" si="1"/>
        <v>0.15517241379310345</v>
      </c>
    </row>
    <row r="42" spans="1:10">
      <c r="A42" s="662"/>
      <c r="B42" s="662"/>
      <c r="C42" s="661"/>
      <c r="D42" s="661"/>
      <c r="E42" s="335" t="s">
        <v>111</v>
      </c>
      <c r="F42" s="301">
        <v>343</v>
      </c>
      <c r="G42" s="301">
        <v>391</v>
      </c>
      <c r="I42" s="333">
        <f t="shared" si="0"/>
        <v>48</v>
      </c>
      <c r="J42" s="334">
        <f t="shared" si="1"/>
        <v>0.13994169096209913</v>
      </c>
    </row>
    <row r="43" spans="1:10">
      <c r="A43" s="662"/>
      <c r="B43" s="662"/>
      <c r="C43" s="661"/>
      <c r="D43" s="661"/>
      <c r="E43" s="335" t="s">
        <v>112</v>
      </c>
      <c r="F43" s="301">
        <v>23</v>
      </c>
      <c r="G43" s="301">
        <v>31</v>
      </c>
      <c r="I43" s="333">
        <f t="shared" si="0"/>
        <v>8</v>
      </c>
      <c r="J43" s="334">
        <f t="shared" si="1"/>
        <v>0.34782608695652173</v>
      </c>
    </row>
    <row r="44" spans="1:10">
      <c r="A44" s="662"/>
      <c r="B44" s="662"/>
      <c r="C44" s="661"/>
      <c r="D44" s="661"/>
      <c r="E44" s="335" t="s">
        <v>113</v>
      </c>
      <c r="F44" s="301">
        <v>275</v>
      </c>
      <c r="G44" s="301">
        <v>319</v>
      </c>
      <c r="I44" s="333">
        <f t="shared" si="0"/>
        <v>44</v>
      </c>
      <c r="J44" s="334">
        <f t="shared" si="1"/>
        <v>0.16</v>
      </c>
    </row>
    <row r="45" spans="1:10">
      <c r="A45" s="662"/>
      <c r="B45" s="662"/>
      <c r="C45" s="661"/>
      <c r="D45" s="661"/>
      <c r="E45" s="335" t="s">
        <v>118</v>
      </c>
      <c r="F45" s="301">
        <v>90</v>
      </c>
      <c r="G45" s="301">
        <v>93</v>
      </c>
      <c r="I45" s="333">
        <f t="shared" si="0"/>
        <v>3</v>
      </c>
      <c r="J45" s="334">
        <f t="shared" si="1"/>
        <v>3.3333333333333333E-2</v>
      </c>
    </row>
    <row r="46" spans="1:10">
      <c r="A46" s="662"/>
      <c r="B46" s="662"/>
      <c r="C46" s="661"/>
      <c r="D46" s="661"/>
      <c r="E46" s="335" t="s">
        <v>114</v>
      </c>
      <c r="F46" s="301">
        <v>654</v>
      </c>
      <c r="G46" s="301">
        <v>700</v>
      </c>
      <c r="I46" s="333">
        <f t="shared" si="0"/>
        <v>46</v>
      </c>
      <c r="J46" s="334">
        <f t="shared" si="1"/>
        <v>7.0336391437308868E-2</v>
      </c>
    </row>
    <row r="47" spans="1:10">
      <c r="A47" s="662"/>
      <c r="B47" s="662"/>
      <c r="C47" s="661"/>
      <c r="D47" s="661"/>
      <c r="E47" s="335" t="s">
        <v>142</v>
      </c>
      <c r="F47" s="301">
        <v>23</v>
      </c>
      <c r="G47" s="301">
        <v>26</v>
      </c>
      <c r="I47" s="333">
        <f t="shared" si="0"/>
        <v>3</v>
      </c>
      <c r="J47" s="334">
        <f t="shared" si="1"/>
        <v>0.13043478260869565</v>
      </c>
    </row>
    <row r="48" spans="1:10">
      <c r="A48" s="662"/>
      <c r="B48" s="662"/>
      <c r="C48" s="661">
        <v>2</v>
      </c>
      <c r="D48" s="661"/>
      <c r="E48" s="335" t="s">
        <v>143</v>
      </c>
      <c r="F48" s="301">
        <v>38</v>
      </c>
      <c r="G48" s="301">
        <v>40</v>
      </c>
      <c r="I48" s="333">
        <f t="shared" si="0"/>
        <v>2</v>
      </c>
      <c r="J48" s="334">
        <f t="shared" si="1"/>
        <v>5.2631578947368418E-2</v>
      </c>
    </row>
    <row r="49" spans="1:10">
      <c r="A49" s="662"/>
      <c r="B49" s="662"/>
      <c r="C49" s="661"/>
      <c r="D49" s="661"/>
      <c r="E49" s="335" t="s">
        <v>119</v>
      </c>
      <c r="F49" s="301">
        <v>252</v>
      </c>
      <c r="G49" s="301">
        <v>266</v>
      </c>
      <c r="I49" s="333">
        <f t="shared" si="0"/>
        <v>14</v>
      </c>
      <c r="J49" s="334">
        <f t="shared" si="1"/>
        <v>5.5555555555555552E-2</v>
      </c>
    </row>
    <row r="50" spans="1:10">
      <c r="A50" s="662"/>
      <c r="B50" s="662"/>
      <c r="C50" s="661"/>
      <c r="D50" s="661"/>
      <c r="E50" s="335" t="s">
        <v>120</v>
      </c>
      <c r="F50" s="301">
        <v>18</v>
      </c>
      <c r="G50" s="301">
        <v>16</v>
      </c>
      <c r="I50" s="333">
        <f t="shared" si="0"/>
        <v>-2</v>
      </c>
      <c r="J50" s="334">
        <f t="shared" si="1"/>
        <v>-0.1111111111111111</v>
      </c>
    </row>
    <row r="51" spans="1:10">
      <c r="A51" s="662"/>
      <c r="B51" s="662"/>
      <c r="C51" s="661"/>
      <c r="D51" s="661"/>
      <c r="E51" s="335" t="s">
        <v>121</v>
      </c>
      <c r="F51" s="301">
        <v>204</v>
      </c>
      <c r="G51" s="301">
        <v>208</v>
      </c>
      <c r="I51" s="333">
        <f t="shared" si="0"/>
        <v>4</v>
      </c>
      <c r="J51" s="334">
        <f t="shared" si="1"/>
        <v>1.9607843137254902E-2</v>
      </c>
    </row>
    <row r="52" spans="1:10">
      <c r="A52" s="662"/>
      <c r="B52" s="662"/>
      <c r="C52" s="661"/>
      <c r="D52" s="661"/>
      <c r="E52" s="335" t="s">
        <v>146</v>
      </c>
      <c r="F52" s="301">
        <v>71</v>
      </c>
      <c r="G52" s="301">
        <v>72</v>
      </c>
      <c r="I52" s="333">
        <f t="shared" si="0"/>
        <v>1</v>
      </c>
      <c r="J52" s="334">
        <f t="shared" si="1"/>
        <v>1.4084507042253521E-2</v>
      </c>
    </row>
    <row r="53" spans="1:10">
      <c r="A53" s="662"/>
      <c r="B53" s="662"/>
      <c r="C53" s="661"/>
      <c r="D53" s="661"/>
      <c r="E53" s="335" t="s">
        <v>122</v>
      </c>
      <c r="F53" s="301">
        <v>516</v>
      </c>
      <c r="G53" s="301">
        <v>512</v>
      </c>
      <c r="I53" s="333">
        <f t="shared" si="0"/>
        <v>-4</v>
      </c>
      <c r="J53" s="334">
        <f t="shared" si="1"/>
        <v>-7.7519379844961239E-3</v>
      </c>
    </row>
    <row r="54" spans="1:10">
      <c r="A54" s="662"/>
      <c r="B54" s="662"/>
      <c r="C54" s="661"/>
      <c r="D54" s="661"/>
      <c r="E54" s="335" t="s">
        <v>145</v>
      </c>
      <c r="F54" s="301">
        <v>16</v>
      </c>
      <c r="G54" s="301">
        <v>14</v>
      </c>
      <c r="I54" s="333">
        <f t="shared" si="0"/>
        <v>-2</v>
      </c>
      <c r="J54" s="334">
        <f t="shared" si="1"/>
        <v>-0.125</v>
      </c>
    </row>
    <row r="55" spans="1:10">
      <c r="A55" s="662"/>
      <c r="B55" s="310" t="s">
        <v>508</v>
      </c>
      <c r="C55" s="311"/>
      <c r="D55" s="311"/>
      <c r="E55" s="339"/>
      <c r="F55" s="313">
        <v>2581</v>
      </c>
      <c r="G55" s="313">
        <v>2755</v>
      </c>
      <c r="I55" s="340">
        <f t="shared" si="0"/>
        <v>174</v>
      </c>
      <c r="J55" s="341">
        <f t="shared" si="1"/>
        <v>6.741573033707865E-2</v>
      </c>
    </row>
    <row r="56" spans="1:10">
      <c r="A56" s="662"/>
      <c r="B56" s="666" t="s">
        <v>4</v>
      </c>
      <c r="C56" s="661">
        <v>1</v>
      </c>
      <c r="D56" s="661">
        <v>2</v>
      </c>
      <c r="E56" s="335" t="s">
        <v>509</v>
      </c>
      <c r="F56" s="301">
        <v>133</v>
      </c>
      <c r="G56" s="301">
        <v>139</v>
      </c>
      <c r="I56" s="333">
        <f t="shared" si="0"/>
        <v>6</v>
      </c>
      <c r="J56" s="334">
        <f t="shared" si="1"/>
        <v>4.5112781954887216E-2</v>
      </c>
    </row>
    <row r="57" spans="1:10">
      <c r="A57" s="662"/>
      <c r="B57" s="662"/>
      <c r="C57" s="661"/>
      <c r="D57" s="661"/>
      <c r="E57" s="335" t="s">
        <v>510</v>
      </c>
      <c r="F57" s="301">
        <v>1</v>
      </c>
      <c r="G57" s="301">
        <v>4</v>
      </c>
      <c r="I57" s="333">
        <f t="shared" si="0"/>
        <v>3</v>
      </c>
      <c r="J57" s="334">
        <f t="shared" si="1"/>
        <v>3</v>
      </c>
    </row>
    <row r="58" spans="1:10">
      <c r="A58" s="662"/>
      <c r="B58" s="662"/>
      <c r="C58" s="661"/>
      <c r="D58" s="661"/>
      <c r="E58" s="335" t="s">
        <v>511</v>
      </c>
      <c r="F58" s="301">
        <v>205</v>
      </c>
      <c r="G58" s="301">
        <v>196</v>
      </c>
      <c r="I58" s="333">
        <f t="shared" si="0"/>
        <v>-9</v>
      </c>
      <c r="J58" s="334">
        <f t="shared" si="1"/>
        <v>-4.3902439024390241E-2</v>
      </c>
    </row>
    <row r="59" spans="1:10">
      <c r="A59" s="662"/>
      <c r="B59" s="662"/>
      <c r="C59" s="661"/>
      <c r="D59" s="661"/>
      <c r="E59" s="335" t="s">
        <v>24</v>
      </c>
      <c r="F59" s="301">
        <v>272</v>
      </c>
      <c r="G59" s="301">
        <v>259</v>
      </c>
      <c r="I59" s="333">
        <f t="shared" si="0"/>
        <v>-13</v>
      </c>
      <c r="J59" s="334">
        <f t="shared" si="1"/>
        <v>-4.779411764705882E-2</v>
      </c>
    </row>
    <row r="60" spans="1:10">
      <c r="A60" s="662"/>
      <c r="B60" s="662"/>
      <c r="C60" s="661"/>
      <c r="D60" s="661"/>
      <c r="E60" s="335" t="s">
        <v>55</v>
      </c>
      <c r="F60" s="301">
        <v>1168</v>
      </c>
      <c r="G60" s="301">
        <v>1221</v>
      </c>
      <c r="I60" s="333">
        <f t="shared" si="0"/>
        <v>53</v>
      </c>
      <c r="J60" s="334">
        <f t="shared" si="1"/>
        <v>4.5376712328767124E-2</v>
      </c>
    </row>
    <row r="61" spans="1:10">
      <c r="A61" s="662"/>
      <c r="B61" s="662"/>
      <c r="C61" s="661"/>
      <c r="D61" s="661"/>
      <c r="E61" s="335" t="s">
        <v>83</v>
      </c>
      <c r="F61" s="301">
        <v>399</v>
      </c>
      <c r="G61" s="301">
        <v>410</v>
      </c>
      <c r="I61" s="333">
        <f t="shared" si="0"/>
        <v>11</v>
      </c>
      <c r="J61" s="334">
        <f t="shared" si="1"/>
        <v>2.7568922305764409E-2</v>
      </c>
    </row>
    <row r="62" spans="1:10">
      <c r="A62" s="662"/>
      <c r="B62" s="662"/>
      <c r="C62" s="661"/>
      <c r="D62" s="661"/>
      <c r="E62" s="335" t="s">
        <v>147</v>
      </c>
      <c r="F62" s="301">
        <v>2171</v>
      </c>
      <c r="G62" s="301">
        <v>2208</v>
      </c>
      <c r="I62" s="333">
        <f t="shared" si="0"/>
        <v>37</v>
      </c>
      <c r="J62" s="334">
        <f t="shared" si="1"/>
        <v>1.704283740211884E-2</v>
      </c>
    </row>
    <row r="63" spans="1:10">
      <c r="A63" s="662"/>
      <c r="B63" s="662"/>
      <c r="C63" s="661"/>
      <c r="D63" s="661"/>
      <c r="E63" s="335" t="s">
        <v>148</v>
      </c>
      <c r="F63" s="301">
        <v>208</v>
      </c>
      <c r="G63" s="301">
        <v>185</v>
      </c>
      <c r="I63" s="333">
        <f t="shared" si="0"/>
        <v>-23</v>
      </c>
      <c r="J63" s="334">
        <f t="shared" si="1"/>
        <v>-0.11057692307692307</v>
      </c>
    </row>
    <row r="64" spans="1:10">
      <c r="A64" s="662"/>
      <c r="B64" s="662"/>
      <c r="C64" s="661"/>
      <c r="D64" s="661"/>
      <c r="E64" s="335" t="s">
        <v>194</v>
      </c>
      <c r="F64" s="301">
        <v>99</v>
      </c>
      <c r="G64" s="301">
        <v>88</v>
      </c>
      <c r="I64" s="333">
        <f t="shared" si="0"/>
        <v>-11</v>
      </c>
      <c r="J64" s="334">
        <f t="shared" si="1"/>
        <v>-0.1111111111111111</v>
      </c>
    </row>
    <row r="65" spans="1:10">
      <c r="A65" s="662"/>
      <c r="B65" s="662"/>
      <c r="C65" s="661"/>
      <c r="D65" s="661"/>
      <c r="E65" s="335" t="s">
        <v>166</v>
      </c>
      <c r="F65" s="301">
        <v>373</v>
      </c>
      <c r="G65" s="301">
        <v>353</v>
      </c>
      <c r="I65" s="333">
        <f t="shared" si="0"/>
        <v>-20</v>
      </c>
      <c r="J65" s="334">
        <f t="shared" si="1"/>
        <v>-5.3619302949061663E-2</v>
      </c>
    </row>
    <row r="66" spans="1:10">
      <c r="A66" s="662"/>
      <c r="B66" s="662"/>
      <c r="C66" s="661"/>
      <c r="D66" s="661"/>
      <c r="E66" s="335" t="s">
        <v>70</v>
      </c>
      <c r="F66" s="301">
        <v>170</v>
      </c>
      <c r="G66" s="301">
        <v>200</v>
      </c>
      <c r="I66" s="333">
        <f t="shared" si="0"/>
        <v>30</v>
      </c>
      <c r="J66" s="334">
        <f t="shared" si="1"/>
        <v>0.17647058823529413</v>
      </c>
    </row>
    <row r="67" spans="1:10">
      <c r="A67" s="662"/>
      <c r="B67" s="662"/>
      <c r="C67" s="661"/>
      <c r="D67" s="661"/>
      <c r="E67" s="335" t="s">
        <v>13</v>
      </c>
      <c r="F67" s="301">
        <v>778</v>
      </c>
      <c r="G67" s="301">
        <v>758</v>
      </c>
      <c r="I67" s="333">
        <f t="shared" si="0"/>
        <v>-20</v>
      </c>
      <c r="J67" s="334">
        <f t="shared" si="1"/>
        <v>-2.570694087403599E-2</v>
      </c>
    </row>
    <row r="68" spans="1:10">
      <c r="A68" s="662"/>
      <c r="B68" s="662"/>
      <c r="C68" s="661"/>
      <c r="D68" s="661"/>
      <c r="E68" s="335" t="s">
        <v>56</v>
      </c>
      <c r="F68" s="301">
        <v>204</v>
      </c>
      <c r="G68" s="301">
        <v>220</v>
      </c>
      <c r="I68" s="333">
        <f t="shared" si="0"/>
        <v>16</v>
      </c>
      <c r="J68" s="334">
        <f t="shared" si="1"/>
        <v>7.8431372549019607E-2</v>
      </c>
    </row>
    <row r="69" spans="1:10">
      <c r="A69" s="662"/>
      <c r="B69" s="662"/>
      <c r="C69" s="661"/>
      <c r="D69" s="661"/>
      <c r="E69" s="335" t="s">
        <v>39</v>
      </c>
      <c r="F69" s="301">
        <v>51</v>
      </c>
      <c r="G69" s="301">
        <v>51</v>
      </c>
      <c r="I69" s="333">
        <f t="shared" si="0"/>
        <v>0</v>
      </c>
      <c r="J69" s="334">
        <f t="shared" si="1"/>
        <v>0</v>
      </c>
    </row>
    <row r="70" spans="1:10">
      <c r="A70" s="662"/>
      <c r="B70" s="662"/>
      <c r="C70" s="661"/>
      <c r="D70" s="661"/>
      <c r="E70" s="335" t="s">
        <v>42</v>
      </c>
      <c r="F70" s="301">
        <v>5</v>
      </c>
      <c r="G70" s="301">
        <v>10</v>
      </c>
      <c r="I70" s="333">
        <f t="shared" si="0"/>
        <v>5</v>
      </c>
      <c r="J70" s="334">
        <f t="shared" si="1"/>
        <v>1</v>
      </c>
    </row>
    <row r="71" spans="1:10">
      <c r="A71" s="662"/>
      <c r="B71" s="662"/>
      <c r="C71" s="661"/>
      <c r="D71" s="661"/>
      <c r="E71" s="335" t="s">
        <v>195</v>
      </c>
      <c r="F71" s="301"/>
      <c r="G71" s="301">
        <v>15</v>
      </c>
      <c r="I71" s="333">
        <f t="shared" si="0"/>
        <v>15</v>
      </c>
      <c r="J71" s="334" t="e">
        <f t="shared" si="1"/>
        <v>#DIV/0!</v>
      </c>
    </row>
    <row r="72" spans="1:10">
      <c r="A72" s="662"/>
      <c r="B72" s="662"/>
      <c r="C72" s="661"/>
      <c r="D72" s="661"/>
      <c r="E72" s="335" t="s">
        <v>196</v>
      </c>
      <c r="F72" s="301">
        <v>17</v>
      </c>
      <c r="G72" s="301">
        <v>13</v>
      </c>
      <c r="I72" s="333">
        <f t="shared" si="0"/>
        <v>-4</v>
      </c>
      <c r="J72" s="334">
        <f t="shared" si="1"/>
        <v>-0.23529411764705882</v>
      </c>
    </row>
    <row r="73" spans="1:10">
      <c r="A73" s="662"/>
      <c r="B73" s="662"/>
      <c r="C73" s="661"/>
      <c r="D73" s="661"/>
      <c r="E73" s="335" t="s">
        <v>199</v>
      </c>
      <c r="F73" s="301">
        <v>1601</v>
      </c>
      <c r="G73" s="301">
        <v>1665</v>
      </c>
      <c r="I73" s="333">
        <f t="shared" ref="I73:I136" si="2">G73-F73</f>
        <v>64</v>
      </c>
      <c r="J73" s="334">
        <f t="shared" ref="J73:J136" si="3">I73/F73</f>
        <v>3.9975015615240472E-2</v>
      </c>
    </row>
    <row r="74" spans="1:10">
      <c r="A74" s="662"/>
      <c r="B74" s="662"/>
      <c r="C74" s="661"/>
      <c r="D74" s="661"/>
      <c r="E74" s="335" t="s">
        <v>200</v>
      </c>
      <c r="F74" s="301">
        <v>347</v>
      </c>
      <c r="G74" s="301">
        <v>388</v>
      </c>
      <c r="I74" s="333">
        <f t="shared" si="2"/>
        <v>41</v>
      </c>
      <c r="J74" s="334">
        <f t="shared" si="3"/>
        <v>0.11815561959654179</v>
      </c>
    </row>
    <row r="75" spans="1:10">
      <c r="A75" s="662"/>
      <c r="B75" s="662"/>
      <c r="C75" s="661"/>
      <c r="D75" s="661"/>
      <c r="E75" s="335" t="s">
        <v>201</v>
      </c>
      <c r="F75" s="301">
        <v>222</v>
      </c>
      <c r="G75" s="301">
        <v>205</v>
      </c>
      <c r="I75" s="333">
        <f t="shared" si="2"/>
        <v>-17</v>
      </c>
      <c r="J75" s="334">
        <f t="shared" si="3"/>
        <v>-7.6576576576576572E-2</v>
      </c>
    </row>
    <row r="76" spans="1:10">
      <c r="A76" s="662"/>
      <c r="B76" s="662"/>
      <c r="C76" s="661"/>
      <c r="D76" s="661"/>
      <c r="E76" s="335" t="s">
        <v>19</v>
      </c>
      <c r="F76" s="301">
        <v>330</v>
      </c>
      <c r="G76" s="301">
        <v>334</v>
      </c>
      <c r="I76" s="333">
        <f t="shared" si="2"/>
        <v>4</v>
      </c>
      <c r="J76" s="334">
        <f t="shared" si="3"/>
        <v>1.2121212121212121E-2</v>
      </c>
    </row>
    <row r="77" spans="1:10">
      <c r="A77" s="662"/>
      <c r="B77" s="662"/>
      <c r="C77" s="661"/>
      <c r="D77" s="661"/>
      <c r="E77" s="335" t="s">
        <v>86</v>
      </c>
      <c r="F77" s="301">
        <v>24</v>
      </c>
      <c r="G77" s="301">
        <v>28</v>
      </c>
      <c r="I77" s="333">
        <f t="shared" si="2"/>
        <v>4</v>
      </c>
      <c r="J77" s="334">
        <f t="shared" si="3"/>
        <v>0.16666666666666666</v>
      </c>
    </row>
    <row r="78" spans="1:10">
      <c r="A78" s="662"/>
      <c r="B78" s="662"/>
      <c r="C78" s="661">
        <v>2</v>
      </c>
      <c r="D78" s="661"/>
      <c r="E78" s="335" t="s">
        <v>586</v>
      </c>
      <c r="F78" s="301"/>
      <c r="G78" s="301">
        <v>119</v>
      </c>
      <c r="I78" s="333">
        <f t="shared" si="2"/>
        <v>119</v>
      </c>
      <c r="J78" s="334" t="e">
        <f t="shared" si="3"/>
        <v>#DIV/0!</v>
      </c>
    </row>
    <row r="79" spans="1:10">
      <c r="A79" s="662"/>
      <c r="B79" s="662"/>
      <c r="C79" s="661"/>
      <c r="D79" s="661"/>
      <c r="E79" s="335" t="s">
        <v>587</v>
      </c>
      <c r="F79" s="301"/>
      <c r="G79" s="301">
        <v>1</v>
      </c>
      <c r="I79" s="333">
        <f t="shared" si="2"/>
        <v>1</v>
      </c>
      <c r="J79" s="334" t="e">
        <f t="shared" si="3"/>
        <v>#DIV/0!</v>
      </c>
    </row>
    <row r="80" spans="1:10">
      <c r="A80" s="662"/>
      <c r="B80" s="662"/>
      <c r="C80" s="661"/>
      <c r="D80" s="661"/>
      <c r="E80" s="335" t="s">
        <v>588</v>
      </c>
      <c r="F80" s="301"/>
      <c r="G80" s="301">
        <v>175</v>
      </c>
      <c r="I80" s="333">
        <f t="shared" si="2"/>
        <v>175</v>
      </c>
      <c r="J80" s="334" t="e">
        <f t="shared" si="3"/>
        <v>#DIV/0!</v>
      </c>
    </row>
    <row r="81" spans="1:10">
      <c r="A81" s="662"/>
      <c r="B81" s="662"/>
      <c r="C81" s="661"/>
      <c r="D81" s="661"/>
      <c r="E81" s="335" t="s">
        <v>25</v>
      </c>
      <c r="F81" s="301">
        <v>257</v>
      </c>
      <c r="G81" s="301">
        <v>247</v>
      </c>
      <c r="I81" s="333">
        <f t="shared" si="2"/>
        <v>-10</v>
      </c>
      <c r="J81" s="334">
        <f t="shared" si="3"/>
        <v>-3.8910505836575876E-2</v>
      </c>
    </row>
    <row r="82" spans="1:10">
      <c r="A82" s="662"/>
      <c r="B82" s="662"/>
      <c r="C82" s="661"/>
      <c r="D82" s="661"/>
      <c r="E82" s="335" t="s">
        <v>66</v>
      </c>
      <c r="F82" s="301">
        <v>1090</v>
      </c>
      <c r="G82" s="301">
        <v>1061</v>
      </c>
      <c r="I82" s="333">
        <f t="shared" si="2"/>
        <v>-29</v>
      </c>
      <c r="J82" s="334">
        <f t="shared" si="3"/>
        <v>-2.6605504587155965E-2</v>
      </c>
    </row>
    <row r="83" spans="1:10">
      <c r="A83" s="662"/>
      <c r="B83" s="662"/>
      <c r="C83" s="661"/>
      <c r="D83" s="661"/>
      <c r="E83" s="335" t="s">
        <v>72</v>
      </c>
      <c r="F83" s="301">
        <v>152</v>
      </c>
      <c r="G83" s="301"/>
      <c r="I83" s="333">
        <f t="shared" si="2"/>
        <v>-152</v>
      </c>
      <c r="J83" s="334">
        <f t="shared" si="3"/>
        <v>-1</v>
      </c>
    </row>
    <row r="84" spans="1:10">
      <c r="A84" s="662"/>
      <c r="B84" s="662"/>
      <c r="C84" s="661"/>
      <c r="D84" s="661"/>
      <c r="E84" s="335" t="s">
        <v>101</v>
      </c>
      <c r="F84" s="301">
        <v>360</v>
      </c>
      <c r="G84" s="301">
        <v>379</v>
      </c>
      <c r="I84" s="333">
        <f t="shared" si="2"/>
        <v>19</v>
      </c>
      <c r="J84" s="334">
        <f t="shared" si="3"/>
        <v>5.2777777777777778E-2</v>
      </c>
    </row>
    <row r="85" spans="1:10">
      <c r="A85" s="662"/>
      <c r="B85" s="662"/>
      <c r="C85" s="661"/>
      <c r="D85" s="661"/>
      <c r="E85" s="335" t="s">
        <v>82</v>
      </c>
      <c r="F85" s="301">
        <v>101</v>
      </c>
      <c r="G85" s="301"/>
      <c r="I85" s="333">
        <f t="shared" si="2"/>
        <v>-101</v>
      </c>
      <c r="J85" s="334">
        <f t="shared" si="3"/>
        <v>-1</v>
      </c>
    </row>
    <row r="86" spans="1:10">
      <c r="A86" s="662"/>
      <c r="B86" s="662"/>
      <c r="C86" s="661"/>
      <c r="D86" s="661"/>
      <c r="E86" s="335" t="s">
        <v>149</v>
      </c>
      <c r="F86" s="301">
        <v>2076</v>
      </c>
      <c r="G86" s="301">
        <v>2069</v>
      </c>
      <c r="I86" s="333">
        <f t="shared" si="2"/>
        <v>-7</v>
      </c>
      <c r="J86" s="334">
        <f t="shared" si="3"/>
        <v>-3.3718689788053949E-3</v>
      </c>
    </row>
    <row r="87" spans="1:10">
      <c r="A87" s="662"/>
      <c r="B87" s="662"/>
      <c r="C87" s="661"/>
      <c r="D87" s="661"/>
      <c r="E87" s="335" t="s">
        <v>150</v>
      </c>
      <c r="F87" s="301">
        <v>198</v>
      </c>
      <c r="G87" s="301">
        <v>195</v>
      </c>
      <c r="I87" s="333">
        <f t="shared" si="2"/>
        <v>-3</v>
      </c>
      <c r="J87" s="334">
        <f t="shared" si="3"/>
        <v>-1.5151515151515152E-2</v>
      </c>
    </row>
    <row r="88" spans="1:10">
      <c r="A88" s="662"/>
      <c r="B88" s="662"/>
      <c r="C88" s="661"/>
      <c r="D88" s="661"/>
      <c r="E88" s="335" t="s">
        <v>513</v>
      </c>
      <c r="F88" s="301">
        <v>85</v>
      </c>
      <c r="G88" s="301">
        <v>83</v>
      </c>
      <c r="I88" s="333">
        <f t="shared" si="2"/>
        <v>-2</v>
      </c>
      <c r="J88" s="334">
        <f t="shared" si="3"/>
        <v>-2.3529411764705882E-2</v>
      </c>
    </row>
    <row r="89" spans="1:10">
      <c r="A89" s="662"/>
      <c r="B89" s="662"/>
      <c r="C89" s="661"/>
      <c r="D89" s="661"/>
      <c r="E89" s="335" t="s">
        <v>204</v>
      </c>
      <c r="F89" s="301">
        <v>404</v>
      </c>
      <c r="G89" s="301">
        <v>337</v>
      </c>
      <c r="I89" s="333">
        <f t="shared" si="2"/>
        <v>-67</v>
      </c>
      <c r="J89" s="334">
        <f t="shared" si="3"/>
        <v>-0.16584158415841585</v>
      </c>
    </row>
    <row r="90" spans="1:10">
      <c r="A90" s="662"/>
      <c r="B90" s="662"/>
      <c r="C90" s="661"/>
      <c r="D90" s="661"/>
      <c r="E90" s="335" t="s">
        <v>84</v>
      </c>
      <c r="F90" s="301">
        <v>154</v>
      </c>
      <c r="G90" s="301">
        <v>153</v>
      </c>
      <c r="I90" s="333">
        <f t="shared" si="2"/>
        <v>-1</v>
      </c>
      <c r="J90" s="334">
        <f t="shared" si="3"/>
        <v>-6.4935064935064939E-3</v>
      </c>
    </row>
    <row r="91" spans="1:10">
      <c r="A91" s="662"/>
      <c r="B91" s="662"/>
      <c r="C91" s="661"/>
      <c r="D91" s="661"/>
      <c r="E91" s="335" t="s">
        <v>15</v>
      </c>
      <c r="F91" s="301">
        <v>734</v>
      </c>
      <c r="G91" s="301">
        <v>734</v>
      </c>
      <c r="I91" s="333">
        <f t="shared" si="2"/>
        <v>0</v>
      </c>
      <c r="J91" s="334">
        <f t="shared" si="3"/>
        <v>0</v>
      </c>
    </row>
    <row r="92" spans="1:10">
      <c r="A92" s="662"/>
      <c r="B92" s="662"/>
      <c r="C92" s="661"/>
      <c r="D92" s="661"/>
      <c r="E92" s="335" t="s">
        <v>67</v>
      </c>
      <c r="F92" s="301">
        <v>201</v>
      </c>
      <c r="G92" s="301">
        <v>180</v>
      </c>
      <c r="I92" s="333">
        <f t="shared" si="2"/>
        <v>-21</v>
      </c>
      <c r="J92" s="334">
        <f t="shared" si="3"/>
        <v>-0.1044776119402985</v>
      </c>
    </row>
    <row r="93" spans="1:10">
      <c r="A93" s="662"/>
      <c r="B93" s="662"/>
      <c r="C93" s="661"/>
      <c r="D93" s="661"/>
      <c r="E93" s="335" t="s">
        <v>40</v>
      </c>
      <c r="F93" s="301">
        <v>56</v>
      </c>
      <c r="G93" s="301">
        <v>47</v>
      </c>
      <c r="I93" s="333">
        <f t="shared" si="2"/>
        <v>-9</v>
      </c>
      <c r="J93" s="334">
        <f t="shared" si="3"/>
        <v>-0.16071428571428573</v>
      </c>
    </row>
    <row r="94" spans="1:10">
      <c r="A94" s="662"/>
      <c r="B94" s="662"/>
      <c r="C94" s="661"/>
      <c r="D94" s="661"/>
      <c r="E94" s="335" t="s">
        <v>43</v>
      </c>
      <c r="F94" s="301">
        <v>3</v>
      </c>
      <c r="G94" s="301">
        <v>3</v>
      </c>
      <c r="I94" s="333">
        <f t="shared" si="2"/>
        <v>0</v>
      </c>
      <c r="J94" s="334">
        <f t="shared" si="3"/>
        <v>0</v>
      </c>
    </row>
    <row r="95" spans="1:10">
      <c r="A95" s="662"/>
      <c r="B95" s="662"/>
      <c r="C95" s="661"/>
      <c r="D95" s="661"/>
      <c r="E95" s="335" t="s">
        <v>206</v>
      </c>
      <c r="F95" s="301">
        <v>16</v>
      </c>
      <c r="G95" s="301">
        <v>17</v>
      </c>
      <c r="I95" s="333">
        <f t="shared" si="2"/>
        <v>1</v>
      </c>
      <c r="J95" s="334">
        <f t="shared" si="3"/>
        <v>6.25E-2</v>
      </c>
    </row>
    <row r="96" spans="1:10">
      <c r="A96" s="662"/>
      <c r="B96" s="662"/>
      <c r="C96" s="661"/>
      <c r="D96" s="661"/>
      <c r="E96" s="335" t="s">
        <v>514</v>
      </c>
      <c r="F96" s="301">
        <v>1316</v>
      </c>
      <c r="G96" s="301">
        <v>1461</v>
      </c>
      <c r="I96" s="333">
        <f t="shared" si="2"/>
        <v>145</v>
      </c>
      <c r="J96" s="334">
        <f t="shared" si="3"/>
        <v>0.11018237082066869</v>
      </c>
    </row>
    <row r="97" spans="1:10">
      <c r="A97" s="662"/>
      <c r="B97" s="662"/>
      <c r="C97" s="661"/>
      <c r="D97" s="661"/>
      <c r="E97" s="335" t="s">
        <v>102</v>
      </c>
      <c r="F97" s="301">
        <v>30</v>
      </c>
      <c r="G97" s="301"/>
      <c r="I97" s="333">
        <f t="shared" si="2"/>
        <v>-30</v>
      </c>
      <c r="J97" s="334">
        <f t="shared" si="3"/>
        <v>-1</v>
      </c>
    </row>
    <row r="98" spans="1:10">
      <c r="A98" s="662"/>
      <c r="B98" s="662"/>
      <c r="C98" s="661"/>
      <c r="D98" s="661"/>
      <c r="E98" s="335" t="s">
        <v>209</v>
      </c>
      <c r="F98" s="301">
        <v>290</v>
      </c>
      <c r="G98" s="301">
        <v>285</v>
      </c>
      <c r="I98" s="333">
        <f t="shared" si="2"/>
        <v>-5</v>
      </c>
      <c r="J98" s="334">
        <f t="shared" si="3"/>
        <v>-1.7241379310344827E-2</v>
      </c>
    </row>
    <row r="99" spans="1:10">
      <c r="A99" s="662"/>
      <c r="B99" s="662"/>
      <c r="C99" s="661"/>
      <c r="D99" s="661"/>
      <c r="E99" s="335" t="s">
        <v>210</v>
      </c>
      <c r="F99" s="301">
        <v>181</v>
      </c>
      <c r="G99" s="301">
        <v>205</v>
      </c>
      <c r="I99" s="333">
        <f t="shared" si="2"/>
        <v>24</v>
      </c>
      <c r="J99" s="334">
        <f t="shared" si="3"/>
        <v>0.13259668508287292</v>
      </c>
    </row>
    <row r="100" spans="1:10">
      <c r="A100" s="662"/>
      <c r="B100" s="662"/>
      <c r="C100" s="661"/>
      <c r="D100" s="661"/>
      <c r="E100" s="335" t="s">
        <v>21</v>
      </c>
      <c r="F100" s="301">
        <v>317</v>
      </c>
      <c r="G100" s="301">
        <v>324</v>
      </c>
      <c r="I100" s="333">
        <f t="shared" si="2"/>
        <v>7</v>
      </c>
      <c r="J100" s="334">
        <f t="shared" si="3"/>
        <v>2.2082018927444796E-2</v>
      </c>
    </row>
    <row r="101" spans="1:10">
      <c r="A101" s="662"/>
      <c r="B101" s="662"/>
      <c r="C101" s="661"/>
      <c r="D101" s="661"/>
      <c r="E101" s="335" t="s">
        <v>103</v>
      </c>
      <c r="F101" s="301">
        <v>30</v>
      </c>
      <c r="G101" s="301">
        <v>25</v>
      </c>
      <c r="I101" s="333">
        <f t="shared" si="2"/>
        <v>-5</v>
      </c>
      <c r="J101" s="334">
        <f t="shared" si="3"/>
        <v>-0.16666666666666666</v>
      </c>
    </row>
    <row r="102" spans="1:10">
      <c r="A102" s="662"/>
      <c r="B102" s="310" t="s">
        <v>131</v>
      </c>
      <c r="C102" s="311"/>
      <c r="D102" s="311"/>
      <c r="E102" s="339"/>
      <c r="F102" s="313">
        <v>16829</v>
      </c>
      <c r="G102" s="313">
        <v>17050</v>
      </c>
      <c r="I102" s="340">
        <f t="shared" si="2"/>
        <v>221</v>
      </c>
      <c r="J102" s="341">
        <f t="shared" si="3"/>
        <v>1.31320934101848E-2</v>
      </c>
    </row>
    <row r="103" spans="1:10" s="307" customFormat="1">
      <c r="A103" s="304" t="s">
        <v>106</v>
      </c>
      <c r="B103" s="304"/>
      <c r="C103" s="305"/>
      <c r="D103" s="305"/>
      <c r="E103" s="336"/>
      <c r="F103" s="306">
        <v>29647</v>
      </c>
      <c r="G103" s="306">
        <v>30226</v>
      </c>
      <c r="H103" s="308"/>
      <c r="I103" s="337">
        <f t="shared" si="2"/>
        <v>579</v>
      </c>
      <c r="J103" s="338">
        <f t="shared" si="3"/>
        <v>1.9529800654366377E-2</v>
      </c>
    </row>
    <row r="104" spans="1:10">
      <c r="A104" s="662" t="s">
        <v>36</v>
      </c>
      <c r="B104" s="662" t="s">
        <v>517</v>
      </c>
      <c r="C104" s="661">
        <v>1</v>
      </c>
      <c r="D104" s="661">
        <v>2</v>
      </c>
      <c r="E104" s="335" t="s">
        <v>518</v>
      </c>
      <c r="F104" s="301">
        <v>18</v>
      </c>
      <c r="G104" s="301">
        <v>19</v>
      </c>
      <c r="I104" s="333">
        <f t="shared" si="2"/>
        <v>1</v>
      </c>
      <c r="J104" s="334">
        <f t="shared" si="3"/>
        <v>5.5555555555555552E-2</v>
      </c>
    </row>
    <row r="105" spans="1:10">
      <c r="A105" s="662"/>
      <c r="B105" s="662"/>
      <c r="C105" s="661"/>
      <c r="D105" s="661"/>
      <c r="E105" s="335" t="s">
        <v>589</v>
      </c>
      <c r="F105" s="301"/>
      <c r="G105" s="301">
        <v>6</v>
      </c>
      <c r="I105" s="333">
        <f t="shared" si="2"/>
        <v>6</v>
      </c>
      <c r="J105" s="334" t="e">
        <f t="shared" si="3"/>
        <v>#DIV/0!</v>
      </c>
    </row>
    <row r="106" spans="1:10">
      <c r="A106" s="662"/>
      <c r="B106" s="662"/>
      <c r="C106" s="661"/>
      <c r="D106" s="661"/>
      <c r="E106" s="335" t="s">
        <v>211</v>
      </c>
      <c r="F106" s="301">
        <v>28</v>
      </c>
      <c r="G106" s="301">
        <v>16</v>
      </c>
      <c r="I106" s="333">
        <f t="shared" si="2"/>
        <v>-12</v>
      </c>
      <c r="J106" s="334">
        <f t="shared" si="3"/>
        <v>-0.42857142857142855</v>
      </c>
    </row>
    <row r="107" spans="1:10">
      <c r="A107" s="662"/>
      <c r="B107" s="662"/>
      <c r="C107" s="661"/>
      <c r="D107" s="661"/>
      <c r="E107" s="335" t="s">
        <v>212</v>
      </c>
      <c r="F107" s="301"/>
      <c r="G107" s="301">
        <v>17</v>
      </c>
      <c r="I107" s="333">
        <f t="shared" si="2"/>
        <v>17</v>
      </c>
      <c r="J107" s="334" t="e">
        <f t="shared" si="3"/>
        <v>#DIV/0!</v>
      </c>
    </row>
    <row r="108" spans="1:10">
      <c r="A108" s="662"/>
      <c r="B108" s="662"/>
      <c r="C108" s="661"/>
      <c r="D108" s="661"/>
      <c r="E108" s="335" t="s">
        <v>213</v>
      </c>
      <c r="F108" s="301">
        <v>7</v>
      </c>
      <c r="G108" s="301">
        <v>17</v>
      </c>
      <c r="I108" s="333">
        <f t="shared" si="2"/>
        <v>10</v>
      </c>
      <c r="J108" s="334">
        <f t="shared" si="3"/>
        <v>1.4285714285714286</v>
      </c>
    </row>
    <row r="109" spans="1:10">
      <c r="A109" s="662"/>
      <c r="B109" s="662"/>
      <c r="C109" s="661">
        <v>2</v>
      </c>
      <c r="D109" s="661"/>
      <c r="E109" s="335" t="s">
        <v>591</v>
      </c>
      <c r="F109" s="301"/>
      <c r="G109" s="301">
        <v>19</v>
      </c>
      <c r="I109" s="333">
        <f t="shared" si="2"/>
        <v>19</v>
      </c>
      <c r="J109" s="334" t="e">
        <f t="shared" si="3"/>
        <v>#DIV/0!</v>
      </c>
    </row>
    <row r="110" spans="1:10">
      <c r="A110" s="662"/>
      <c r="B110" s="662"/>
      <c r="C110" s="661"/>
      <c r="D110" s="661"/>
      <c r="E110" s="335" t="s">
        <v>214</v>
      </c>
      <c r="F110" s="301">
        <v>21</v>
      </c>
      <c r="G110" s="301"/>
      <c r="I110" s="333">
        <f t="shared" si="2"/>
        <v>-21</v>
      </c>
      <c r="J110" s="334">
        <f t="shared" si="3"/>
        <v>-1</v>
      </c>
    </row>
    <row r="111" spans="1:10">
      <c r="A111" s="662"/>
      <c r="B111" s="662"/>
      <c r="C111" s="661"/>
      <c r="D111" s="661"/>
      <c r="E111" s="335" t="s">
        <v>215</v>
      </c>
      <c r="F111" s="301">
        <v>21</v>
      </c>
      <c r="G111" s="301">
        <v>20</v>
      </c>
      <c r="I111" s="333">
        <f t="shared" si="2"/>
        <v>-1</v>
      </c>
      <c r="J111" s="334">
        <f t="shared" si="3"/>
        <v>-4.7619047619047616E-2</v>
      </c>
    </row>
    <row r="112" spans="1:10">
      <c r="A112" s="662"/>
      <c r="B112" s="662"/>
      <c r="C112" s="661"/>
      <c r="D112" s="661"/>
      <c r="E112" s="335" t="s">
        <v>216</v>
      </c>
      <c r="F112" s="301">
        <v>5</v>
      </c>
      <c r="G112" s="301"/>
      <c r="I112" s="333">
        <f t="shared" si="2"/>
        <v>-5</v>
      </c>
      <c r="J112" s="334">
        <f t="shared" si="3"/>
        <v>-1</v>
      </c>
    </row>
    <row r="113" spans="1:10">
      <c r="A113" s="662"/>
      <c r="B113" s="662"/>
      <c r="C113" s="661"/>
      <c r="D113" s="661"/>
      <c r="E113" s="335" t="s">
        <v>520</v>
      </c>
      <c r="F113" s="301">
        <v>10</v>
      </c>
      <c r="G113" s="301">
        <v>6</v>
      </c>
      <c r="I113" s="333">
        <f t="shared" si="2"/>
        <v>-4</v>
      </c>
      <c r="J113" s="334">
        <f t="shared" si="3"/>
        <v>-0.4</v>
      </c>
    </row>
    <row r="114" spans="1:10">
      <c r="A114" s="662"/>
      <c r="B114" s="310" t="s">
        <v>521</v>
      </c>
      <c r="C114" s="311"/>
      <c r="D114" s="311"/>
      <c r="E114" s="339"/>
      <c r="F114" s="313">
        <v>110</v>
      </c>
      <c r="G114" s="313">
        <v>120</v>
      </c>
      <c r="I114" s="340">
        <f t="shared" si="2"/>
        <v>10</v>
      </c>
      <c r="J114" s="341">
        <f t="shared" si="3"/>
        <v>9.0909090909090912E-2</v>
      </c>
    </row>
    <row r="115" spans="1:10">
      <c r="A115" s="662"/>
      <c r="B115" s="662" t="s">
        <v>247</v>
      </c>
      <c r="C115" s="661">
        <v>1</v>
      </c>
      <c r="D115" s="661">
        <v>2</v>
      </c>
      <c r="E115" s="335" t="s">
        <v>41</v>
      </c>
      <c r="F115" s="301"/>
      <c r="G115" s="301">
        <v>14</v>
      </c>
      <c r="I115" s="333">
        <f t="shared" si="2"/>
        <v>14</v>
      </c>
      <c r="J115" s="334" t="e">
        <f t="shared" si="3"/>
        <v>#DIV/0!</v>
      </c>
    </row>
    <row r="116" spans="1:10">
      <c r="A116" s="662"/>
      <c r="B116" s="662"/>
      <c r="C116" s="661"/>
      <c r="D116" s="661"/>
      <c r="E116" s="335" t="s">
        <v>593</v>
      </c>
      <c r="F116" s="301"/>
      <c r="G116" s="301">
        <v>875</v>
      </c>
      <c r="I116" s="333">
        <f t="shared" si="2"/>
        <v>875</v>
      </c>
      <c r="J116" s="334" t="e">
        <f t="shared" si="3"/>
        <v>#DIV/0!</v>
      </c>
    </row>
    <row r="117" spans="1:10">
      <c r="A117" s="662"/>
      <c r="B117" s="662"/>
      <c r="C117" s="661"/>
      <c r="D117" s="661"/>
      <c r="E117" s="335" t="s">
        <v>594</v>
      </c>
      <c r="F117" s="301"/>
      <c r="G117" s="301">
        <v>68</v>
      </c>
      <c r="I117" s="333">
        <f t="shared" si="2"/>
        <v>68</v>
      </c>
      <c r="J117" s="334" t="e">
        <f t="shared" si="3"/>
        <v>#DIV/0!</v>
      </c>
    </row>
    <row r="118" spans="1:10">
      <c r="A118" s="662"/>
      <c r="B118" s="662"/>
      <c r="C118" s="661"/>
      <c r="D118" s="661"/>
      <c r="E118" s="335" t="s">
        <v>218</v>
      </c>
      <c r="F118" s="301">
        <v>250</v>
      </c>
      <c r="G118" s="301">
        <v>249</v>
      </c>
      <c r="I118" s="333">
        <f t="shared" si="2"/>
        <v>-1</v>
      </c>
      <c r="J118" s="334">
        <f t="shared" si="3"/>
        <v>-4.0000000000000001E-3</v>
      </c>
    </row>
    <row r="119" spans="1:10">
      <c r="A119" s="662"/>
      <c r="B119" s="662"/>
      <c r="C119" s="661"/>
      <c r="D119" s="661"/>
      <c r="E119" s="335" t="s">
        <v>219</v>
      </c>
      <c r="F119" s="301">
        <v>459</v>
      </c>
      <c r="G119" s="301">
        <v>494</v>
      </c>
      <c r="I119" s="333">
        <f t="shared" si="2"/>
        <v>35</v>
      </c>
      <c r="J119" s="334">
        <f t="shared" si="3"/>
        <v>7.6252723311546838E-2</v>
      </c>
    </row>
    <row r="120" spans="1:10">
      <c r="A120" s="662"/>
      <c r="B120" s="662"/>
      <c r="C120" s="661"/>
      <c r="D120" s="661"/>
      <c r="E120" s="335" t="s">
        <v>220</v>
      </c>
      <c r="F120" s="301">
        <v>243</v>
      </c>
      <c r="G120" s="301">
        <v>254</v>
      </c>
      <c r="I120" s="333">
        <f t="shared" si="2"/>
        <v>11</v>
      </c>
      <c r="J120" s="334">
        <f t="shared" si="3"/>
        <v>4.5267489711934158E-2</v>
      </c>
    </row>
    <row r="121" spans="1:10">
      <c r="A121" s="662"/>
      <c r="B121" s="662"/>
      <c r="C121" s="661"/>
      <c r="D121" s="661"/>
      <c r="E121" s="335" t="s">
        <v>221</v>
      </c>
      <c r="F121" s="301">
        <v>31</v>
      </c>
      <c r="G121" s="301">
        <v>29</v>
      </c>
      <c r="I121" s="333">
        <f t="shared" si="2"/>
        <v>-2</v>
      </c>
      <c r="J121" s="334">
        <f t="shared" si="3"/>
        <v>-6.4516129032258063E-2</v>
      </c>
    </row>
    <row r="122" spans="1:10">
      <c r="A122" s="662"/>
      <c r="B122" s="662"/>
      <c r="C122" s="661"/>
      <c r="D122" s="661"/>
      <c r="E122" s="335" t="s">
        <v>595</v>
      </c>
      <c r="F122" s="301"/>
      <c r="G122" s="301">
        <v>207</v>
      </c>
      <c r="I122" s="333">
        <f t="shared" si="2"/>
        <v>207</v>
      </c>
      <c r="J122" s="334" t="e">
        <f t="shared" si="3"/>
        <v>#DIV/0!</v>
      </c>
    </row>
    <row r="123" spans="1:10">
      <c r="A123" s="662"/>
      <c r="B123" s="662"/>
      <c r="C123" s="661"/>
      <c r="D123" s="661"/>
      <c r="E123" s="335" t="s">
        <v>596</v>
      </c>
      <c r="F123" s="301"/>
      <c r="G123" s="301">
        <v>691</v>
      </c>
      <c r="I123" s="333">
        <f t="shared" si="2"/>
        <v>691</v>
      </c>
      <c r="J123" s="334" t="e">
        <f t="shared" si="3"/>
        <v>#DIV/0!</v>
      </c>
    </row>
    <row r="124" spans="1:10">
      <c r="A124" s="662"/>
      <c r="B124" s="662"/>
      <c r="C124" s="661"/>
      <c r="D124" s="661"/>
      <c r="E124" s="335" t="s">
        <v>222</v>
      </c>
      <c r="F124" s="301">
        <v>165</v>
      </c>
      <c r="G124" s="301">
        <v>168</v>
      </c>
      <c r="I124" s="333">
        <f t="shared" si="2"/>
        <v>3</v>
      </c>
      <c r="J124" s="334">
        <f t="shared" si="3"/>
        <v>1.8181818181818181E-2</v>
      </c>
    </row>
    <row r="125" spans="1:10">
      <c r="A125" s="662"/>
      <c r="B125" s="662"/>
      <c r="C125" s="661"/>
      <c r="D125" s="661"/>
      <c r="E125" s="335" t="s">
        <v>16</v>
      </c>
      <c r="F125" s="301">
        <v>891</v>
      </c>
      <c r="G125" s="301"/>
      <c r="I125" s="333">
        <f t="shared" si="2"/>
        <v>-891</v>
      </c>
      <c r="J125" s="334">
        <f t="shared" si="3"/>
        <v>-1</v>
      </c>
    </row>
    <row r="126" spans="1:10">
      <c r="A126" s="662"/>
      <c r="B126" s="662"/>
      <c r="C126" s="661"/>
      <c r="D126" s="661"/>
      <c r="E126" s="335" t="s">
        <v>26</v>
      </c>
      <c r="F126" s="301">
        <v>429</v>
      </c>
      <c r="G126" s="301">
        <v>492</v>
      </c>
      <c r="I126" s="333">
        <f t="shared" si="2"/>
        <v>63</v>
      </c>
      <c r="J126" s="334">
        <f t="shared" si="3"/>
        <v>0.14685314685314685</v>
      </c>
    </row>
    <row r="127" spans="1:10">
      <c r="A127" s="662"/>
      <c r="B127" s="662"/>
      <c r="C127" s="661"/>
      <c r="D127" s="661"/>
      <c r="E127" s="335" t="s">
        <v>45</v>
      </c>
      <c r="F127" s="301">
        <v>80</v>
      </c>
      <c r="G127" s="301">
        <v>82</v>
      </c>
      <c r="I127" s="333">
        <f t="shared" si="2"/>
        <v>2</v>
      </c>
      <c r="J127" s="334">
        <f t="shared" si="3"/>
        <v>2.5000000000000001E-2</v>
      </c>
    </row>
    <row r="128" spans="1:10">
      <c r="A128" s="662"/>
      <c r="B128" s="662"/>
      <c r="C128" s="661"/>
      <c r="D128" s="661"/>
      <c r="E128" s="335" t="s">
        <v>6</v>
      </c>
      <c r="F128" s="301">
        <v>84</v>
      </c>
      <c r="G128" s="301">
        <v>18</v>
      </c>
      <c r="I128" s="333">
        <f t="shared" si="2"/>
        <v>-66</v>
      </c>
      <c r="J128" s="334">
        <f t="shared" si="3"/>
        <v>-0.7857142857142857</v>
      </c>
    </row>
    <row r="129" spans="1:10">
      <c r="A129" s="662"/>
      <c r="B129" s="662"/>
      <c r="C129" s="661"/>
      <c r="D129" s="661"/>
      <c r="E129" s="335" t="s">
        <v>78</v>
      </c>
      <c r="F129" s="301">
        <v>206</v>
      </c>
      <c r="G129" s="301"/>
      <c r="I129" s="333">
        <f t="shared" si="2"/>
        <v>-206</v>
      </c>
      <c r="J129" s="334">
        <f t="shared" si="3"/>
        <v>-1</v>
      </c>
    </row>
    <row r="130" spans="1:10">
      <c r="A130" s="662"/>
      <c r="B130" s="662"/>
      <c r="C130" s="661"/>
      <c r="D130" s="661"/>
      <c r="E130" s="335" t="s">
        <v>62</v>
      </c>
      <c r="F130" s="301">
        <v>245</v>
      </c>
      <c r="G130" s="301">
        <v>211</v>
      </c>
      <c r="I130" s="333">
        <f t="shared" si="2"/>
        <v>-34</v>
      </c>
      <c r="J130" s="334">
        <f t="shared" si="3"/>
        <v>-0.13877551020408163</v>
      </c>
    </row>
    <row r="131" spans="1:10">
      <c r="A131" s="662"/>
      <c r="B131" s="662"/>
      <c r="C131" s="661"/>
      <c r="D131" s="661"/>
      <c r="E131" s="335" t="s">
        <v>34</v>
      </c>
      <c r="F131" s="301">
        <v>101</v>
      </c>
      <c r="G131" s="301">
        <v>90</v>
      </c>
      <c r="I131" s="333">
        <f t="shared" si="2"/>
        <v>-11</v>
      </c>
      <c r="J131" s="334">
        <f t="shared" si="3"/>
        <v>-0.10891089108910891</v>
      </c>
    </row>
    <row r="132" spans="1:10">
      <c r="A132" s="662"/>
      <c r="B132" s="662"/>
      <c r="C132" s="661"/>
      <c r="D132" s="661"/>
      <c r="E132" s="335" t="s">
        <v>32</v>
      </c>
      <c r="F132" s="301">
        <v>240</v>
      </c>
      <c r="G132" s="301">
        <v>241</v>
      </c>
      <c r="I132" s="333">
        <f t="shared" si="2"/>
        <v>1</v>
      </c>
      <c r="J132" s="334">
        <f t="shared" si="3"/>
        <v>4.1666666666666666E-3</v>
      </c>
    </row>
    <row r="133" spans="1:10">
      <c r="A133" s="662"/>
      <c r="B133" s="662"/>
      <c r="C133" s="661"/>
      <c r="D133" s="661"/>
      <c r="E133" s="335" t="s">
        <v>63</v>
      </c>
      <c r="F133" s="301">
        <v>808</v>
      </c>
      <c r="G133" s="301">
        <v>778</v>
      </c>
      <c r="I133" s="333">
        <f t="shared" si="2"/>
        <v>-30</v>
      </c>
      <c r="J133" s="334">
        <f t="shared" si="3"/>
        <v>-3.7128712871287127E-2</v>
      </c>
    </row>
    <row r="134" spans="1:10">
      <c r="A134" s="662"/>
      <c r="B134" s="662"/>
      <c r="C134" s="661"/>
      <c r="D134" s="661"/>
      <c r="E134" s="335" t="s">
        <v>28</v>
      </c>
      <c r="F134" s="301">
        <v>623</v>
      </c>
      <c r="G134" s="301"/>
      <c r="I134" s="333">
        <f t="shared" si="2"/>
        <v>-623</v>
      </c>
      <c r="J134" s="334">
        <f t="shared" si="3"/>
        <v>-1</v>
      </c>
    </row>
    <row r="135" spans="1:10">
      <c r="A135" s="662"/>
      <c r="B135" s="662"/>
      <c r="C135" s="661"/>
      <c r="D135" s="661"/>
      <c r="E135" s="335" t="s">
        <v>223</v>
      </c>
      <c r="F135" s="301">
        <v>69</v>
      </c>
      <c r="G135" s="301">
        <v>38</v>
      </c>
      <c r="I135" s="333">
        <f t="shared" si="2"/>
        <v>-31</v>
      </c>
      <c r="J135" s="334">
        <f t="shared" si="3"/>
        <v>-0.44927536231884058</v>
      </c>
    </row>
    <row r="136" spans="1:10">
      <c r="A136" s="662"/>
      <c r="B136" s="662"/>
      <c r="C136" s="661"/>
      <c r="D136" s="661"/>
      <c r="E136" s="335" t="s">
        <v>224</v>
      </c>
      <c r="F136" s="301">
        <v>21</v>
      </c>
      <c r="G136" s="301">
        <v>16</v>
      </c>
      <c r="I136" s="333">
        <f t="shared" si="2"/>
        <v>-5</v>
      </c>
      <c r="J136" s="334">
        <f t="shared" si="3"/>
        <v>-0.23809523809523808</v>
      </c>
    </row>
    <row r="137" spans="1:10">
      <c r="A137" s="662"/>
      <c r="B137" s="662"/>
      <c r="C137" s="661"/>
      <c r="D137" s="661"/>
      <c r="E137" s="335" t="s">
        <v>225</v>
      </c>
      <c r="F137" s="301">
        <v>25</v>
      </c>
      <c r="G137" s="301">
        <v>29</v>
      </c>
      <c r="I137" s="333">
        <f t="shared" ref="I137:I200" si="4">G137-F137</f>
        <v>4</v>
      </c>
      <c r="J137" s="334">
        <f t="shared" ref="J137:J200" si="5">I137/F137</f>
        <v>0.16</v>
      </c>
    </row>
    <row r="138" spans="1:10">
      <c r="A138" s="662"/>
      <c r="B138" s="662"/>
      <c r="C138" s="661"/>
      <c r="D138" s="661"/>
      <c r="E138" s="335" t="s">
        <v>226</v>
      </c>
      <c r="F138" s="301">
        <v>160</v>
      </c>
      <c r="G138" s="301">
        <v>156</v>
      </c>
      <c r="I138" s="333">
        <f t="shared" si="4"/>
        <v>-4</v>
      </c>
      <c r="J138" s="334">
        <f t="shared" si="5"/>
        <v>-2.5000000000000001E-2</v>
      </c>
    </row>
    <row r="139" spans="1:10">
      <c r="A139" s="662"/>
      <c r="B139" s="662"/>
      <c r="C139" s="661"/>
      <c r="D139" s="661"/>
      <c r="E139" s="335" t="s">
        <v>227</v>
      </c>
      <c r="F139" s="301">
        <v>113</v>
      </c>
      <c r="G139" s="301">
        <v>101</v>
      </c>
      <c r="I139" s="333">
        <f t="shared" si="4"/>
        <v>-12</v>
      </c>
      <c r="J139" s="334">
        <f t="shared" si="5"/>
        <v>-0.10619469026548672</v>
      </c>
    </row>
    <row r="140" spans="1:10">
      <c r="A140" s="662"/>
      <c r="B140" s="662"/>
      <c r="C140" s="661"/>
      <c r="D140" s="661"/>
      <c r="E140" s="335" t="s">
        <v>109</v>
      </c>
      <c r="F140" s="301">
        <v>241</v>
      </c>
      <c r="G140" s="301">
        <v>191</v>
      </c>
      <c r="I140" s="333">
        <f t="shared" si="4"/>
        <v>-50</v>
      </c>
      <c r="J140" s="334">
        <f t="shared" si="5"/>
        <v>-0.2074688796680498</v>
      </c>
    </row>
    <row r="141" spans="1:10">
      <c r="A141" s="662"/>
      <c r="B141" s="662"/>
      <c r="C141" s="661">
        <v>2</v>
      </c>
      <c r="D141" s="661"/>
      <c r="E141" s="335" t="s">
        <v>523</v>
      </c>
      <c r="F141" s="301">
        <v>193</v>
      </c>
      <c r="G141" s="301">
        <v>199</v>
      </c>
      <c r="I141" s="333">
        <f t="shared" si="4"/>
        <v>6</v>
      </c>
      <c r="J141" s="334">
        <f t="shared" si="5"/>
        <v>3.1088082901554404E-2</v>
      </c>
    </row>
    <row r="142" spans="1:10">
      <c r="A142" s="662"/>
      <c r="B142" s="662"/>
      <c r="C142" s="661"/>
      <c r="D142" s="661"/>
      <c r="E142" s="335" t="s">
        <v>524</v>
      </c>
      <c r="F142" s="301">
        <v>369</v>
      </c>
      <c r="G142" s="301">
        <v>400</v>
      </c>
      <c r="I142" s="333">
        <f t="shared" si="4"/>
        <v>31</v>
      </c>
      <c r="J142" s="334">
        <f t="shared" si="5"/>
        <v>8.4010840108401083E-2</v>
      </c>
    </row>
    <row r="143" spans="1:10">
      <c r="A143" s="662"/>
      <c r="B143" s="662"/>
      <c r="C143" s="661"/>
      <c r="D143" s="661"/>
      <c r="E143" s="335" t="s">
        <v>525</v>
      </c>
      <c r="F143" s="301">
        <v>181</v>
      </c>
      <c r="G143" s="301">
        <v>178</v>
      </c>
      <c r="I143" s="333">
        <f t="shared" si="4"/>
        <v>-3</v>
      </c>
      <c r="J143" s="334">
        <f t="shared" si="5"/>
        <v>-1.6574585635359115E-2</v>
      </c>
    </row>
    <row r="144" spans="1:10">
      <c r="A144" s="662"/>
      <c r="B144" s="662"/>
      <c r="C144" s="661"/>
      <c r="D144" s="661"/>
      <c r="E144" s="335" t="s">
        <v>526</v>
      </c>
      <c r="F144" s="301">
        <v>27</v>
      </c>
      <c r="G144" s="301">
        <v>23</v>
      </c>
      <c r="I144" s="333">
        <f t="shared" si="4"/>
        <v>-4</v>
      </c>
      <c r="J144" s="334">
        <f t="shared" si="5"/>
        <v>-0.14814814814814814</v>
      </c>
    </row>
    <row r="145" spans="1:10">
      <c r="A145" s="662"/>
      <c r="B145" s="662"/>
      <c r="C145" s="661"/>
      <c r="D145" s="661"/>
      <c r="E145" s="335" t="s">
        <v>527</v>
      </c>
      <c r="F145" s="301">
        <v>125</v>
      </c>
      <c r="G145" s="301">
        <v>127</v>
      </c>
      <c r="I145" s="333">
        <f t="shared" si="4"/>
        <v>2</v>
      </c>
      <c r="J145" s="334">
        <f t="shared" si="5"/>
        <v>1.6E-2</v>
      </c>
    </row>
    <row r="146" spans="1:10">
      <c r="A146" s="662"/>
      <c r="B146" s="662"/>
      <c r="C146" s="661"/>
      <c r="D146" s="661"/>
      <c r="E146" s="335" t="s">
        <v>17</v>
      </c>
      <c r="F146" s="301">
        <v>719</v>
      </c>
      <c r="G146" s="301">
        <v>765</v>
      </c>
      <c r="I146" s="333">
        <f t="shared" si="4"/>
        <v>46</v>
      </c>
      <c r="J146" s="334">
        <f t="shared" si="5"/>
        <v>6.397774687065369E-2</v>
      </c>
    </row>
    <row r="147" spans="1:10">
      <c r="A147" s="662"/>
      <c r="B147" s="662"/>
      <c r="C147" s="661"/>
      <c r="D147" s="661"/>
      <c r="E147" s="335" t="s">
        <v>29</v>
      </c>
      <c r="F147" s="301">
        <v>355</v>
      </c>
      <c r="G147" s="301">
        <v>328</v>
      </c>
      <c r="I147" s="333">
        <f t="shared" si="4"/>
        <v>-27</v>
      </c>
      <c r="J147" s="334">
        <f t="shared" si="5"/>
        <v>-7.605633802816901E-2</v>
      </c>
    </row>
    <row r="148" spans="1:10">
      <c r="A148" s="662"/>
      <c r="B148" s="662"/>
      <c r="C148" s="661"/>
      <c r="D148" s="661"/>
      <c r="E148" s="335" t="s">
        <v>47</v>
      </c>
      <c r="F148" s="301">
        <v>87</v>
      </c>
      <c r="G148" s="301">
        <v>69</v>
      </c>
      <c r="I148" s="333">
        <f t="shared" si="4"/>
        <v>-18</v>
      </c>
      <c r="J148" s="334">
        <f t="shared" si="5"/>
        <v>-0.20689655172413793</v>
      </c>
    </row>
    <row r="149" spans="1:10">
      <c r="A149" s="662"/>
      <c r="B149" s="662"/>
      <c r="C149" s="661"/>
      <c r="D149" s="661"/>
      <c r="E149" s="335" t="s">
        <v>7</v>
      </c>
      <c r="F149" s="301">
        <v>70</v>
      </c>
      <c r="G149" s="301">
        <v>66</v>
      </c>
      <c r="I149" s="333">
        <f t="shared" si="4"/>
        <v>-4</v>
      </c>
      <c r="J149" s="334">
        <f t="shared" si="5"/>
        <v>-5.7142857142857141E-2</v>
      </c>
    </row>
    <row r="150" spans="1:10">
      <c r="A150" s="662"/>
      <c r="B150" s="662"/>
      <c r="C150" s="661"/>
      <c r="D150" s="661"/>
      <c r="E150" s="335" t="s">
        <v>104</v>
      </c>
      <c r="F150" s="301">
        <v>186</v>
      </c>
      <c r="G150" s="301">
        <v>159</v>
      </c>
      <c r="I150" s="333">
        <f t="shared" si="4"/>
        <v>-27</v>
      </c>
      <c r="J150" s="334">
        <f t="shared" si="5"/>
        <v>-0.14516129032258066</v>
      </c>
    </row>
    <row r="151" spans="1:10">
      <c r="A151" s="662"/>
      <c r="B151" s="662"/>
      <c r="C151" s="661"/>
      <c r="D151" s="661"/>
      <c r="E151" s="335" t="s">
        <v>79</v>
      </c>
      <c r="F151" s="301">
        <v>201</v>
      </c>
      <c r="G151" s="301">
        <v>193</v>
      </c>
      <c r="I151" s="333">
        <f t="shared" si="4"/>
        <v>-8</v>
      </c>
      <c r="J151" s="334">
        <f t="shared" si="5"/>
        <v>-3.9800995024875621E-2</v>
      </c>
    </row>
    <row r="152" spans="1:10">
      <c r="A152" s="662"/>
      <c r="B152" s="662"/>
      <c r="C152" s="661"/>
      <c r="D152" s="661"/>
      <c r="E152" s="335" t="s">
        <v>35</v>
      </c>
      <c r="F152" s="301">
        <v>71</v>
      </c>
      <c r="G152" s="301">
        <v>88</v>
      </c>
      <c r="I152" s="333">
        <f t="shared" si="4"/>
        <v>17</v>
      </c>
      <c r="J152" s="334">
        <f t="shared" si="5"/>
        <v>0.23943661971830985</v>
      </c>
    </row>
    <row r="153" spans="1:10">
      <c r="A153" s="662"/>
      <c r="B153" s="662"/>
      <c r="C153" s="661"/>
      <c r="D153" s="661"/>
      <c r="E153" s="335" t="s">
        <v>33</v>
      </c>
      <c r="F153" s="301">
        <v>224</v>
      </c>
      <c r="G153" s="301">
        <v>188</v>
      </c>
      <c r="I153" s="333">
        <f t="shared" si="4"/>
        <v>-36</v>
      </c>
      <c r="J153" s="334">
        <f t="shared" si="5"/>
        <v>-0.16071428571428573</v>
      </c>
    </row>
    <row r="154" spans="1:10">
      <c r="A154" s="662"/>
      <c r="B154" s="662"/>
      <c r="C154" s="661"/>
      <c r="D154" s="661"/>
      <c r="E154" s="335" t="s">
        <v>80</v>
      </c>
      <c r="F154" s="301">
        <v>683</v>
      </c>
      <c r="G154" s="301">
        <v>671</v>
      </c>
      <c r="I154" s="333">
        <f t="shared" si="4"/>
        <v>-12</v>
      </c>
      <c r="J154" s="334">
        <f t="shared" si="5"/>
        <v>-1.7569546120058566E-2</v>
      </c>
    </row>
    <row r="155" spans="1:10">
      <c r="A155" s="662"/>
      <c r="B155" s="662"/>
      <c r="C155" s="661"/>
      <c r="D155" s="661"/>
      <c r="E155" s="335" t="s">
        <v>31</v>
      </c>
      <c r="F155" s="301">
        <v>462</v>
      </c>
      <c r="G155" s="301">
        <v>509</v>
      </c>
      <c r="I155" s="333">
        <f t="shared" si="4"/>
        <v>47</v>
      </c>
      <c r="J155" s="334">
        <f t="shared" si="5"/>
        <v>0.10173160173160173</v>
      </c>
    </row>
    <row r="156" spans="1:10">
      <c r="A156" s="662"/>
      <c r="B156" s="662"/>
      <c r="C156" s="661"/>
      <c r="D156" s="661"/>
      <c r="E156" s="335" t="s">
        <v>228</v>
      </c>
      <c r="F156" s="301">
        <v>46</v>
      </c>
      <c r="G156" s="301">
        <v>47</v>
      </c>
      <c r="I156" s="333">
        <f t="shared" si="4"/>
        <v>1</v>
      </c>
      <c r="J156" s="334">
        <f t="shared" si="5"/>
        <v>2.1739130434782608E-2</v>
      </c>
    </row>
    <row r="157" spans="1:10">
      <c r="A157" s="662"/>
      <c r="B157" s="662"/>
      <c r="C157" s="661"/>
      <c r="D157" s="661"/>
      <c r="E157" s="335" t="s">
        <v>229</v>
      </c>
      <c r="F157" s="301">
        <v>10</v>
      </c>
      <c r="G157" s="301">
        <v>18</v>
      </c>
      <c r="I157" s="333">
        <f t="shared" si="4"/>
        <v>8</v>
      </c>
      <c r="J157" s="334">
        <f t="shared" si="5"/>
        <v>0.8</v>
      </c>
    </row>
    <row r="158" spans="1:10">
      <c r="A158" s="662"/>
      <c r="B158" s="662"/>
      <c r="C158" s="661"/>
      <c r="D158" s="661"/>
      <c r="E158" s="335" t="s">
        <v>230</v>
      </c>
      <c r="F158" s="301">
        <v>23</v>
      </c>
      <c r="G158" s="301">
        <v>19</v>
      </c>
      <c r="I158" s="333">
        <f t="shared" si="4"/>
        <v>-4</v>
      </c>
      <c r="J158" s="334">
        <f t="shared" si="5"/>
        <v>-0.17391304347826086</v>
      </c>
    </row>
    <row r="159" spans="1:10">
      <c r="A159" s="662"/>
      <c r="B159" s="662"/>
      <c r="C159" s="661"/>
      <c r="D159" s="661"/>
      <c r="E159" s="335" t="s">
        <v>231</v>
      </c>
      <c r="F159" s="301">
        <v>107</v>
      </c>
      <c r="G159" s="301">
        <v>121</v>
      </c>
      <c r="I159" s="333">
        <f t="shared" si="4"/>
        <v>14</v>
      </c>
      <c r="J159" s="334">
        <f t="shared" si="5"/>
        <v>0.13084112149532709</v>
      </c>
    </row>
    <row r="160" spans="1:10">
      <c r="A160" s="662"/>
      <c r="B160" s="662"/>
      <c r="C160" s="661"/>
      <c r="D160" s="661"/>
      <c r="E160" s="335" t="s">
        <v>232</v>
      </c>
      <c r="F160" s="301">
        <v>108</v>
      </c>
      <c r="G160" s="301">
        <v>94</v>
      </c>
      <c r="I160" s="333">
        <f t="shared" si="4"/>
        <v>-14</v>
      </c>
      <c r="J160" s="334">
        <f t="shared" si="5"/>
        <v>-0.12962962962962962</v>
      </c>
    </row>
    <row r="161" spans="1:10">
      <c r="A161" s="662"/>
      <c r="B161" s="662"/>
      <c r="C161" s="661"/>
      <c r="D161" s="661"/>
      <c r="E161" s="335" t="s">
        <v>110</v>
      </c>
      <c r="F161" s="301">
        <v>188</v>
      </c>
      <c r="G161" s="301">
        <v>209</v>
      </c>
      <c r="I161" s="333">
        <f t="shared" si="4"/>
        <v>21</v>
      </c>
      <c r="J161" s="334">
        <f t="shared" si="5"/>
        <v>0.11170212765957446</v>
      </c>
    </row>
    <row r="162" spans="1:10">
      <c r="A162" s="662"/>
      <c r="B162" s="310" t="s">
        <v>528</v>
      </c>
      <c r="C162" s="311"/>
      <c r="D162" s="311"/>
      <c r="E162" s="339"/>
      <c r="F162" s="313">
        <v>9919</v>
      </c>
      <c r="G162" s="313">
        <v>9963</v>
      </c>
      <c r="I162" s="340">
        <f t="shared" si="4"/>
        <v>44</v>
      </c>
      <c r="J162" s="341">
        <f t="shared" si="5"/>
        <v>4.435931041435629E-3</v>
      </c>
    </row>
    <row r="163" spans="1:10">
      <c r="A163" s="662"/>
      <c r="B163" s="662" t="s">
        <v>134</v>
      </c>
      <c r="C163" s="661">
        <v>1</v>
      </c>
      <c r="D163" s="661">
        <v>1</v>
      </c>
      <c r="E163" s="335" t="s">
        <v>529</v>
      </c>
      <c r="F163" s="301">
        <v>121</v>
      </c>
      <c r="G163" s="301">
        <v>142</v>
      </c>
      <c r="I163" s="333">
        <f t="shared" si="4"/>
        <v>21</v>
      </c>
      <c r="J163" s="334">
        <f t="shared" si="5"/>
        <v>0.17355371900826447</v>
      </c>
    </row>
    <row r="164" spans="1:10">
      <c r="A164" s="662"/>
      <c r="B164" s="662"/>
      <c r="C164" s="661"/>
      <c r="D164" s="661"/>
      <c r="E164" s="335" t="s">
        <v>152</v>
      </c>
      <c r="F164" s="301">
        <v>10</v>
      </c>
      <c r="G164" s="301">
        <v>10</v>
      </c>
      <c r="I164" s="333">
        <f t="shared" si="4"/>
        <v>0</v>
      </c>
      <c r="J164" s="334">
        <f t="shared" si="5"/>
        <v>0</v>
      </c>
    </row>
    <row r="165" spans="1:10">
      <c r="A165" s="662"/>
      <c r="B165" s="662"/>
      <c r="C165" s="667">
        <v>1</v>
      </c>
      <c r="D165" s="661">
        <v>2</v>
      </c>
      <c r="E165" s="335" t="s">
        <v>153</v>
      </c>
      <c r="F165" s="301">
        <v>138</v>
      </c>
      <c r="G165" s="301">
        <v>129</v>
      </c>
      <c r="I165" s="333">
        <f t="shared" si="4"/>
        <v>-9</v>
      </c>
      <c r="J165" s="334">
        <f t="shared" si="5"/>
        <v>-6.5217391304347824E-2</v>
      </c>
    </row>
    <row r="166" spans="1:10">
      <c r="A166" s="662"/>
      <c r="B166" s="662"/>
      <c r="C166" s="668"/>
      <c r="D166" s="661"/>
      <c r="E166" s="335" t="s">
        <v>154</v>
      </c>
      <c r="F166" s="301">
        <v>47</v>
      </c>
      <c r="G166" s="301">
        <v>44</v>
      </c>
      <c r="I166" s="333">
        <f t="shared" si="4"/>
        <v>-3</v>
      </c>
      <c r="J166" s="334">
        <f t="shared" si="5"/>
        <v>-6.3829787234042548E-2</v>
      </c>
    </row>
    <row r="167" spans="1:10">
      <c r="A167" s="662"/>
      <c r="B167" s="662"/>
      <c r="C167" s="667">
        <v>2</v>
      </c>
      <c r="D167" s="661"/>
      <c r="E167" s="335" t="s">
        <v>155</v>
      </c>
      <c r="F167" s="301">
        <v>122</v>
      </c>
      <c r="G167" s="301">
        <v>123</v>
      </c>
      <c r="I167" s="333">
        <f t="shared" si="4"/>
        <v>1</v>
      </c>
      <c r="J167" s="334">
        <f t="shared" si="5"/>
        <v>8.1967213114754103E-3</v>
      </c>
    </row>
    <row r="168" spans="1:10">
      <c r="A168" s="662"/>
      <c r="B168" s="662"/>
      <c r="C168" s="668"/>
      <c r="D168" s="661"/>
      <c r="E168" s="335" t="s">
        <v>156</v>
      </c>
      <c r="F168" s="301">
        <v>34</v>
      </c>
      <c r="G168" s="301">
        <v>35</v>
      </c>
      <c r="I168" s="333">
        <f t="shared" si="4"/>
        <v>1</v>
      </c>
      <c r="J168" s="334">
        <f t="shared" si="5"/>
        <v>2.9411764705882353E-2</v>
      </c>
    </row>
    <row r="169" spans="1:10">
      <c r="A169" s="662"/>
      <c r="B169" s="310" t="s">
        <v>135</v>
      </c>
      <c r="C169" s="311"/>
      <c r="D169" s="311"/>
      <c r="E169" s="339"/>
      <c r="F169" s="313">
        <v>472</v>
      </c>
      <c r="G169" s="313">
        <v>483</v>
      </c>
      <c r="I169" s="340">
        <f t="shared" si="4"/>
        <v>11</v>
      </c>
      <c r="J169" s="341">
        <f t="shared" si="5"/>
        <v>2.3305084745762712E-2</v>
      </c>
    </row>
    <row r="170" spans="1:10" s="307" customFormat="1">
      <c r="A170" s="304" t="s">
        <v>93</v>
      </c>
      <c r="B170" s="304"/>
      <c r="C170" s="305"/>
      <c r="D170" s="305"/>
      <c r="E170" s="336"/>
      <c r="F170" s="306">
        <v>10501</v>
      </c>
      <c r="G170" s="306">
        <v>10566</v>
      </c>
      <c r="H170" s="308"/>
      <c r="I170" s="337">
        <f t="shared" si="4"/>
        <v>65</v>
      </c>
      <c r="J170" s="338">
        <f t="shared" si="5"/>
        <v>6.1898866774592895E-3</v>
      </c>
    </row>
    <row r="171" spans="1:10">
      <c r="A171" s="316" t="s">
        <v>87</v>
      </c>
      <c r="B171" s="316"/>
      <c r="C171" s="317"/>
      <c r="D171" s="317"/>
      <c r="E171" s="342"/>
      <c r="F171" s="318">
        <v>60491</v>
      </c>
      <c r="G171" s="318">
        <v>61118</v>
      </c>
      <c r="I171" s="343">
        <f t="shared" si="4"/>
        <v>627</v>
      </c>
      <c r="J171" s="344">
        <f t="shared" si="5"/>
        <v>1.0365178290985436E-2</v>
      </c>
    </row>
    <row r="175" spans="1:10">
      <c r="A175" s="324" t="s">
        <v>1</v>
      </c>
    </row>
    <row r="176" spans="1:10" ht="10.5" customHeight="1">
      <c r="C176" s="296" t="s">
        <v>96</v>
      </c>
      <c r="D176" s="296" t="s">
        <v>97</v>
      </c>
      <c r="E176" s="296" t="s">
        <v>169</v>
      </c>
      <c r="F176" s="297" t="s">
        <v>499</v>
      </c>
      <c r="G176" s="297" t="s">
        <v>573</v>
      </c>
      <c r="H176" s="327"/>
      <c r="I176" s="328" t="s">
        <v>177</v>
      </c>
      <c r="J176" s="329" t="s">
        <v>178</v>
      </c>
    </row>
    <row r="177" spans="1:10">
      <c r="A177" s="662" t="s">
        <v>100</v>
      </c>
      <c r="B177" s="298" t="s">
        <v>124</v>
      </c>
      <c r="C177" s="299">
        <v>1</v>
      </c>
      <c r="D177" s="661">
        <v>2</v>
      </c>
      <c r="E177" s="298" t="s">
        <v>160</v>
      </c>
      <c r="F177" s="301">
        <v>10043</v>
      </c>
      <c r="G177" s="301">
        <v>9802</v>
      </c>
      <c r="I177" s="345">
        <f t="shared" si="4"/>
        <v>-241</v>
      </c>
      <c r="J177" s="334">
        <f t="shared" si="5"/>
        <v>-2.3996813701085334E-2</v>
      </c>
    </row>
    <row r="178" spans="1:10">
      <c r="A178" s="662"/>
      <c r="B178" s="298" t="s">
        <v>125</v>
      </c>
      <c r="C178" s="299">
        <v>2</v>
      </c>
      <c r="D178" s="661"/>
      <c r="E178" s="298" t="s">
        <v>161</v>
      </c>
      <c r="F178" s="301">
        <v>18973</v>
      </c>
      <c r="G178" s="301">
        <v>18889</v>
      </c>
      <c r="I178" s="345">
        <f t="shared" si="4"/>
        <v>-84</v>
      </c>
      <c r="J178" s="334">
        <f t="shared" si="5"/>
        <v>-4.4273441205924212E-3</v>
      </c>
    </row>
    <row r="179" spans="1:10" s="307" customFormat="1">
      <c r="A179" s="304" t="s">
        <v>105</v>
      </c>
      <c r="B179" s="304"/>
      <c r="C179" s="305"/>
      <c r="D179" s="305"/>
      <c r="E179" s="336"/>
      <c r="F179" s="306">
        <v>29016</v>
      </c>
      <c r="G179" s="306">
        <v>28691</v>
      </c>
      <c r="H179" s="308"/>
      <c r="I179" s="337">
        <f t="shared" si="4"/>
        <v>-325</v>
      </c>
      <c r="J179" s="338">
        <f t="shared" si="5"/>
        <v>-1.1200716845878136E-2</v>
      </c>
    </row>
    <row r="180" spans="1:10">
      <c r="A180" s="662" t="s">
        <v>498</v>
      </c>
      <c r="B180" s="298" t="s">
        <v>9</v>
      </c>
      <c r="C180" s="299">
        <v>1</v>
      </c>
      <c r="D180" s="299">
        <v>1</v>
      </c>
      <c r="E180" s="298" t="s">
        <v>10</v>
      </c>
      <c r="F180" s="301">
        <v>2580</v>
      </c>
      <c r="G180" s="301">
        <v>2567</v>
      </c>
      <c r="I180" s="345">
        <f t="shared" si="4"/>
        <v>-13</v>
      </c>
      <c r="J180" s="334">
        <f t="shared" si="5"/>
        <v>-5.0387596899224806E-3</v>
      </c>
    </row>
    <row r="181" spans="1:10">
      <c r="A181" s="662"/>
      <c r="B181" s="310" t="s">
        <v>580</v>
      </c>
      <c r="C181" s="311"/>
      <c r="D181" s="311"/>
      <c r="E181" s="339"/>
      <c r="F181" s="313">
        <v>2580</v>
      </c>
      <c r="G181" s="313">
        <v>2567</v>
      </c>
      <c r="I181" s="340">
        <f t="shared" si="4"/>
        <v>-13</v>
      </c>
      <c r="J181" s="341">
        <f t="shared" si="5"/>
        <v>-5.0387596899224806E-3</v>
      </c>
    </row>
    <row r="182" spans="1:10">
      <c r="A182" s="662"/>
      <c r="B182" s="662" t="s">
        <v>158</v>
      </c>
      <c r="C182" s="299">
        <v>1</v>
      </c>
      <c r="D182" s="661">
        <v>2</v>
      </c>
      <c r="E182" s="298" t="s">
        <v>164</v>
      </c>
      <c r="F182" s="301">
        <v>716</v>
      </c>
      <c r="G182" s="301">
        <v>673</v>
      </c>
      <c r="I182" s="345">
        <f t="shared" si="4"/>
        <v>-43</v>
      </c>
      <c r="J182" s="334">
        <f t="shared" si="5"/>
        <v>-6.0055865921787709E-2</v>
      </c>
    </row>
    <row r="183" spans="1:10">
      <c r="A183" s="662"/>
      <c r="B183" s="662"/>
      <c r="C183" s="299">
        <v>2</v>
      </c>
      <c r="D183" s="661"/>
      <c r="E183" s="298" t="s">
        <v>171</v>
      </c>
      <c r="F183" s="301">
        <v>550</v>
      </c>
      <c r="G183" s="301">
        <v>648</v>
      </c>
      <c r="I183" s="345">
        <f t="shared" si="4"/>
        <v>98</v>
      </c>
      <c r="J183" s="334">
        <f t="shared" si="5"/>
        <v>0.17818181818181819</v>
      </c>
    </row>
    <row r="184" spans="1:10">
      <c r="A184" s="662"/>
      <c r="B184" s="310" t="s">
        <v>159</v>
      </c>
      <c r="C184" s="311"/>
      <c r="D184" s="311">
        <v>2</v>
      </c>
      <c r="E184" s="339"/>
      <c r="F184" s="313">
        <v>1266</v>
      </c>
      <c r="G184" s="313">
        <v>1321</v>
      </c>
      <c r="I184" s="340">
        <f t="shared" si="4"/>
        <v>55</v>
      </c>
      <c r="J184" s="341">
        <f t="shared" si="5"/>
        <v>4.3443917851500792E-2</v>
      </c>
    </row>
    <row r="185" spans="1:10">
      <c r="A185" s="662"/>
      <c r="B185" s="662" t="s">
        <v>8</v>
      </c>
      <c r="C185" s="299">
        <v>1</v>
      </c>
      <c r="D185" s="661"/>
      <c r="E185" s="298" t="s">
        <v>162</v>
      </c>
      <c r="F185" s="301">
        <v>1463</v>
      </c>
      <c r="G185" s="301">
        <v>1372</v>
      </c>
      <c r="I185" s="345">
        <f t="shared" si="4"/>
        <v>-91</v>
      </c>
      <c r="J185" s="334">
        <f t="shared" si="5"/>
        <v>-6.2200956937799042E-2</v>
      </c>
    </row>
    <row r="186" spans="1:10">
      <c r="A186" s="662"/>
      <c r="B186" s="662"/>
      <c r="C186" s="299">
        <v>2</v>
      </c>
      <c r="D186" s="661"/>
      <c r="E186" s="298" t="s">
        <v>184</v>
      </c>
      <c r="F186" s="301">
        <v>1369</v>
      </c>
      <c r="G186" s="301">
        <v>1375</v>
      </c>
      <c r="I186" s="345">
        <f t="shared" si="4"/>
        <v>6</v>
      </c>
      <c r="J186" s="334">
        <f t="shared" si="5"/>
        <v>4.3827611395178961E-3</v>
      </c>
    </row>
    <row r="187" spans="1:10">
      <c r="A187" s="662"/>
      <c r="B187" s="310" t="s">
        <v>94</v>
      </c>
      <c r="C187" s="311"/>
      <c r="D187" s="311"/>
      <c r="E187" s="339"/>
      <c r="F187" s="313">
        <v>2832</v>
      </c>
      <c r="G187" s="313">
        <v>2747</v>
      </c>
      <c r="I187" s="340">
        <f t="shared" si="4"/>
        <v>-85</v>
      </c>
      <c r="J187" s="341">
        <f t="shared" si="5"/>
        <v>-3.0014124293785312E-2</v>
      </c>
    </row>
    <row r="188" spans="1:10" s="307" customFormat="1">
      <c r="A188" s="304" t="s">
        <v>498</v>
      </c>
      <c r="B188" s="304"/>
      <c r="C188" s="305"/>
      <c r="D188" s="305"/>
      <c r="E188" s="336"/>
      <c r="F188" s="306">
        <v>6678</v>
      </c>
      <c r="G188" s="306">
        <v>6635</v>
      </c>
      <c r="H188" s="308"/>
      <c r="I188" s="337">
        <f t="shared" si="4"/>
        <v>-43</v>
      </c>
      <c r="J188" s="338">
        <f t="shared" si="5"/>
        <v>-6.43905360886493E-3</v>
      </c>
    </row>
    <row r="189" spans="1:10">
      <c r="A189" s="662" t="s">
        <v>99</v>
      </c>
      <c r="B189" s="662" t="s">
        <v>418</v>
      </c>
      <c r="C189" s="661">
        <v>1</v>
      </c>
      <c r="D189" s="661">
        <v>1</v>
      </c>
      <c r="E189" s="298" t="s">
        <v>136</v>
      </c>
      <c r="F189" s="301">
        <v>238</v>
      </c>
      <c r="G189" s="301">
        <v>224</v>
      </c>
      <c r="I189" s="345">
        <f t="shared" si="4"/>
        <v>-14</v>
      </c>
      <c r="J189" s="334">
        <f t="shared" si="5"/>
        <v>-5.8823529411764705E-2</v>
      </c>
    </row>
    <row r="190" spans="1:10">
      <c r="A190" s="662"/>
      <c r="B190" s="662"/>
      <c r="C190" s="661"/>
      <c r="D190" s="661"/>
      <c r="E190" s="298" t="s">
        <v>137</v>
      </c>
      <c r="F190" s="301">
        <v>1963</v>
      </c>
      <c r="G190" s="301">
        <v>1946</v>
      </c>
      <c r="I190" s="345">
        <f t="shared" si="4"/>
        <v>-17</v>
      </c>
      <c r="J190" s="334">
        <f t="shared" si="5"/>
        <v>-8.6602139582272041E-3</v>
      </c>
    </row>
    <row r="191" spans="1:10">
      <c r="A191" s="662"/>
      <c r="B191" s="662"/>
      <c r="C191" s="661"/>
      <c r="D191" s="661"/>
      <c r="E191" s="298" t="s">
        <v>185</v>
      </c>
      <c r="F191" s="301">
        <v>10</v>
      </c>
      <c r="G191" s="301">
        <v>8</v>
      </c>
      <c r="I191" s="345">
        <f t="shared" si="4"/>
        <v>-2</v>
      </c>
      <c r="J191" s="334">
        <f t="shared" si="5"/>
        <v>-0.2</v>
      </c>
    </row>
    <row r="192" spans="1:10">
      <c r="A192" s="662"/>
      <c r="B192" s="662"/>
      <c r="C192" s="661"/>
      <c r="D192" s="661"/>
      <c r="E192" s="298" t="s">
        <v>187</v>
      </c>
      <c r="F192" s="301">
        <v>39</v>
      </c>
      <c r="G192" s="301">
        <v>34</v>
      </c>
      <c r="I192" s="345">
        <f t="shared" si="4"/>
        <v>-5</v>
      </c>
      <c r="J192" s="334">
        <f t="shared" si="5"/>
        <v>-0.12820512820512819</v>
      </c>
    </row>
    <row r="193" spans="1:10">
      <c r="A193" s="662"/>
      <c r="B193" s="662"/>
      <c r="C193" s="661"/>
      <c r="D193" s="661"/>
      <c r="E193" s="298" t="s">
        <v>165</v>
      </c>
      <c r="F193" s="301">
        <v>123</v>
      </c>
      <c r="G193" s="301">
        <v>116</v>
      </c>
      <c r="I193" s="345">
        <f t="shared" si="4"/>
        <v>-7</v>
      </c>
      <c r="J193" s="334">
        <f t="shared" si="5"/>
        <v>-5.6910569105691054E-2</v>
      </c>
    </row>
    <row r="194" spans="1:10">
      <c r="A194" s="662"/>
      <c r="B194" s="662"/>
      <c r="C194" s="661"/>
      <c r="D194" s="661"/>
      <c r="E194" s="298" t="s">
        <v>189</v>
      </c>
      <c r="F194" s="301">
        <v>6</v>
      </c>
      <c r="G194" s="301">
        <v>13</v>
      </c>
      <c r="I194" s="345">
        <f t="shared" si="4"/>
        <v>7</v>
      </c>
      <c r="J194" s="334">
        <f t="shared" si="5"/>
        <v>1.1666666666666667</v>
      </c>
    </row>
    <row r="195" spans="1:10">
      <c r="A195" s="662"/>
      <c r="B195" s="662"/>
      <c r="C195" s="661"/>
      <c r="D195" s="661"/>
      <c r="E195" s="298" t="s">
        <v>138</v>
      </c>
      <c r="F195" s="301">
        <v>1800</v>
      </c>
      <c r="G195" s="301">
        <v>1863</v>
      </c>
      <c r="I195" s="345">
        <f t="shared" si="4"/>
        <v>63</v>
      </c>
      <c r="J195" s="334">
        <f t="shared" si="5"/>
        <v>3.5000000000000003E-2</v>
      </c>
    </row>
    <row r="196" spans="1:10">
      <c r="A196" s="662"/>
      <c r="B196" s="662"/>
      <c r="C196" s="661"/>
      <c r="D196" s="661"/>
      <c r="E196" s="298" t="s">
        <v>139</v>
      </c>
      <c r="F196" s="301">
        <v>5266</v>
      </c>
      <c r="G196" s="301">
        <v>5115</v>
      </c>
      <c r="I196" s="345">
        <f t="shared" si="4"/>
        <v>-151</v>
      </c>
      <c r="J196" s="334">
        <f t="shared" si="5"/>
        <v>-2.8674515761488797E-2</v>
      </c>
    </row>
    <row r="197" spans="1:10">
      <c r="A197" s="662"/>
      <c r="B197" s="662"/>
      <c r="C197" s="661"/>
      <c r="D197" s="661"/>
      <c r="E197" s="298" t="s">
        <v>14</v>
      </c>
      <c r="F197" s="301">
        <v>6831</v>
      </c>
      <c r="G197" s="301">
        <v>7239</v>
      </c>
      <c r="I197" s="345">
        <f t="shared" si="4"/>
        <v>408</v>
      </c>
      <c r="J197" s="334">
        <f t="shared" si="5"/>
        <v>5.9727711901624944E-2</v>
      </c>
    </row>
    <row r="198" spans="1:10">
      <c r="A198" s="662"/>
      <c r="B198" s="662"/>
      <c r="C198" s="661"/>
      <c r="D198" s="661"/>
      <c r="E198" s="298" t="s">
        <v>75</v>
      </c>
      <c r="F198" s="301">
        <v>44</v>
      </c>
      <c r="G198" s="301">
        <v>24</v>
      </c>
      <c r="I198" s="345">
        <f t="shared" si="4"/>
        <v>-20</v>
      </c>
      <c r="J198" s="334">
        <f t="shared" si="5"/>
        <v>-0.45454545454545453</v>
      </c>
    </row>
    <row r="199" spans="1:10">
      <c r="A199" s="662"/>
      <c r="B199" s="310" t="s">
        <v>582</v>
      </c>
      <c r="C199" s="311"/>
      <c r="D199" s="311"/>
      <c r="E199" s="339"/>
      <c r="F199" s="313">
        <v>16320</v>
      </c>
      <c r="G199" s="313">
        <v>16582</v>
      </c>
      <c r="I199" s="340">
        <f t="shared" si="4"/>
        <v>262</v>
      </c>
      <c r="J199" s="341">
        <f t="shared" si="5"/>
        <v>1.6053921568627449E-2</v>
      </c>
    </row>
    <row r="200" spans="1:10">
      <c r="A200" s="662"/>
      <c r="B200" s="662" t="s">
        <v>503</v>
      </c>
      <c r="C200" s="661">
        <v>1</v>
      </c>
      <c r="D200" s="661">
        <v>2</v>
      </c>
      <c r="E200" s="298" t="s">
        <v>505</v>
      </c>
      <c r="F200" s="301">
        <v>21</v>
      </c>
      <c r="G200" s="301">
        <v>22</v>
      </c>
      <c r="I200" s="345">
        <f t="shared" si="4"/>
        <v>1</v>
      </c>
      <c r="J200" s="334">
        <f t="shared" si="5"/>
        <v>4.7619047619047616E-2</v>
      </c>
    </row>
    <row r="201" spans="1:10">
      <c r="A201" s="662"/>
      <c r="B201" s="662"/>
      <c r="C201" s="661"/>
      <c r="D201" s="661"/>
      <c r="E201" s="298" t="s">
        <v>583</v>
      </c>
      <c r="F201" s="301"/>
      <c r="G201" s="301">
        <v>24</v>
      </c>
      <c r="I201" s="345">
        <f t="shared" ref="I201:I264" si="6">G201-F201</f>
        <v>24</v>
      </c>
      <c r="J201" s="334" t="e">
        <f t="shared" ref="J201:J264" si="7">I201/F201</f>
        <v>#DIV/0!</v>
      </c>
    </row>
    <row r="202" spans="1:10">
      <c r="A202" s="662"/>
      <c r="B202" s="662"/>
      <c r="C202" s="661"/>
      <c r="D202" s="661"/>
      <c r="E202" s="298" t="s">
        <v>37</v>
      </c>
      <c r="F202" s="301">
        <v>26</v>
      </c>
      <c r="G202" s="301">
        <v>23</v>
      </c>
      <c r="I202" s="345">
        <f t="shared" si="6"/>
        <v>-3</v>
      </c>
      <c r="J202" s="334">
        <f t="shared" si="7"/>
        <v>-0.11538461538461539</v>
      </c>
    </row>
    <row r="203" spans="1:10">
      <c r="A203" s="662"/>
      <c r="B203" s="662"/>
      <c r="C203" s="661"/>
      <c r="D203" s="661"/>
      <c r="E203" s="298" t="s">
        <v>117</v>
      </c>
      <c r="F203" s="301">
        <v>4</v>
      </c>
      <c r="G203" s="301">
        <v>8</v>
      </c>
      <c r="I203" s="345">
        <f t="shared" si="6"/>
        <v>4</v>
      </c>
      <c r="J203" s="334">
        <f t="shared" si="7"/>
        <v>1</v>
      </c>
    </row>
    <row r="204" spans="1:10">
      <c r="A204" s="662"/>
      <c r="B204" s="662"/>
      <c r="C204" s="661">
        <v>2</v>
      </c>
      <c r="D204" s="661"/>
      <c r="E204" s="298" t="s">
        <v>585</v>
      </c>
      <c r="F204" s="301"/>
      <c r="G204" s="301">
        <v>13</v>
      </c>
      <c r="I204" s="345">
        <f t="shared" si="6"/>
        <v>13</v>
      </c>
      <c r="J204" s="334" t="e">
        <f t="shared" si="7"/>
        <v>#DIV/0!</v>
      </c>
    </row>
    <row r="205" spans="1:10">
      <c r="A205" s="662"/>
      <c r="B205" s="662"/>
      <c r="C205" s="661"/>
      <c r="D205" s="661"/>
      <c r="E205" s="298" t="s">
        <v>38</v>
      </c>
      <c r="F205" s="301">
        <v>21</v>
      </c>
      <c r="G205" s="301">
        <v>20</v>
      </c>
      <c r="I205" s="345">
        <f t="shared" si="6"/>
        <v>-1</v>
      </c>
      <c r="J205" s="334">
        <f t="shared" si="7"/>
        <v>-4.7619047619047616E-2</v>
      </c>
    </row>
    <row r="206" spans="1:10">
      <c r="A206" s="662"/>
      <c r="B206" s="662"/>
      <c r="C206" s="661"/>
      <c r="D206" s="661"/>
      <c r="E206" s="298" t="s">
        <v>127</v>
      </c>
      <c r="F206" s="301">
        <v>13</v>
      </c>
      <c r="G206" s="301">
        <v>6</v>
      </c>
      <c r="I206" s="345">
        <f t="shared" si="6"/>
        <v>-7</v>
      </c>
      <c r="J206" s="334">
        <f t="shared" si="7"/>
        <v>-0.53846153846153844</v>
      </c>
    </row>
    <row r="207" spans="1:10">
      <c r="A207" s="662"/>
      <c r="B207" s="310" t="s">
        <v>506</v>
      </c>
      <c r="C207" s="311"/>
      <c r="D207" s="311"/>
      <c r="E207" s="339"/>
      <c r="F207" s="313">
        <v>85</v>
      </c>
      <c r="G207" s="313">
        <v>116</v>
      </c>
      <c r="I207" s="340">
        <f t="shared" si="6"/>
        <v>31</v>
      </c>
      <c r="J207" s="341">
        <f t="shared" si="7"/>
        <v>0.36470588235294116</v>
      </c>
    </row>
    <row r="208" spans="1:10">
      <c r="A208" s="662"/>
      <c r="B208" s="662" t="s">
        <v>507</v>
      </c>
      <c r="C208" s="661">
        <v>1</v>
      </c>
      <c r="D208" s="661">
        <v>2</v>
      </c>
      <c r="E208" s="298" t="s">
        <v>140</v>
      </c>
      <c r="F208" s="301">
        <v>175</v>
      </c>
      <c r="G208" s="301">
        <v>160</v>
      </c>
      <c r="I208" s="345">
        <f t="shared" si="6"/>
        <v>-15</v>
      </c>
      <c r="J208" s="334">
        <f t="shared" si="7"/>
        <v>-8.5714285714285715E-2</v>
      </c>
    </row>
    <row r="209" spans="1:10">
      <c r="A209" s="662"/>
      <c r="B209" s="662"/>
      <c r="C209" s="661"/>
      <c r="D209" s="661"/>
      <c r="E209" s="298" t="s">
        <v>111</v>
      </c>
      <c r="F209" s="301">
        <v>772</v>
      </c>
      <c r="G209" s="301">
        <v>897</v>
      </c>
      <c r="I209" s="345">
        <f t="shared" si="6"/>
        <v>125</v>
      </c>
      <c r="J209" s="334">
        <f t="shared" si="7"/>
        <v>0.16191709844559585</v>
      </c>
    </row>
    <row r="210" spans="1:10">
      <c r="A210" s="662"/>
      <c r="B210" s="662"/>
      <c r="C210" s="661"/>
      <c r="D210" s="661"/>
      <c r="E210" s="298" t="s">
        <v>141</v>
      </c>
      <c r="F210" s="301">
        <v>36</v>
      </c>
      <c r="G210" s="301">
        <v>34</v>
      </c>
      <c r="I210" s="345">
        <f t="shared" si="6"/>
        <v>-2</v>
      </c>
      <c r="J210" s="334">
        <f t="shared" si="7"/>
        <v>-5.5555555555555552E-2</v>
      </c>
    </row>
    <row r="211" spans="1:10">
      <c r="A211" s="662"/>
      <c r="B211" s="662"/>
      <c r="C211" s="661"/>
      <c r="D211" s="661"/>
      <c r="E211" s="298" t="s">
        <v>112</v>
      </c>
      <c r="F211" s="301">
        <v>9</v>
      </c>
      <c r="G211" s="301">
        <v>11</v>
      </c>
      <c r="I211" s="345">
        <f t="shared" si="6"/>
        <v>2</v>
      </c>
      <c r="J211" s="334">
        <f t="shared" si="7"/>
        <v>0.22222222222222221</v>
      </c>
    </row>
    <row r="212" spans="1:10">
      <c r="A212" s="662"/>
      <c r="B212" s="662"/>
      <c r="C212" s="661"/>
      <c r="D212" s="661"/>
      <c r="E212" s="298" t="s">
        <v>113</v>
      </c>
      <c r="F212" s="301">
        <v>1292</v>
      </c>
      <c r="G212" s="301">
        <v>1333</v>
      </c>
      <c r="I212" s="345">
        <f t="shared" si="6"/>
        <v>41</v>
      </c>
      <c r="J212" s="334">
        <f t="shared" si="7"/>
        <v>3.1733746130030958E-2</v>
      </c>
    </row>
    <row r="213" spans="1:10">
      <c r="A213" s="662"/>
      <c r="B213" s="662"/>
      <c r="C213" s="661"/>
      <c r="D213" s="661"/>
      <c r="E213" s="298" t="s">
        <v>118</v>
      </c>
      <c r="F213" s="301">
        <v>376</v>
      </c>
      <c r="G213" s="301">
        <v>336</v>
      </c>
      <c r="I213" s="345">
        <f t="shared" si="6"/>
        <v>-40</v>
      </c>
      <c r="J213" s="334">
        <f t="shared" si="7"/>
        <v>-0.10638297872340426</v>
      </c>
    </row>
    <row r="214" spans="1:10">
      <c r="A214" s="662"/>
      <c r="B214" s="662"/>
      <c r="C214" s="661"/>
      <c r="D214" s="661"/>
      <c r="E214" s="298" t="s">
        <v>114</v>
      </c>
      <c r="F214" s="301">
        <v>4124</v>
      </c>
      <c r="G214" s="301">
        <v>4271</v>
      </c>
      <c r="I214" s="345">
        <f t="shared" si="6"/>
        <v>147</v>
      </c>
      <c r="J214" s="334">
        <f t="shared" si="7"/>
        <v>3.5645004849660523E-2</v>
      </c>
    </row>
    <row r="215" spans="1:10">
      <c r="A215" s="662"/>
      <c r="B215" s="662"/>
      <c r="C215" s="661"/>
      <c r="D215" s="661"/>
      <c r="E215" s="298" t="s">
        <v>142</v>
      </c>
      <c r="F215" s="301">
        <v>59</v>
      </c>
      <c r="G215" s="301">
        <v>84</v>
      </c>
      <c r="I215" s="345">
        <f t="shared" si="6"/>
        <v>25</v>
      </c>
      <c r="J215" s="334">
        <f t="shared" si="7"/>
        <v>0.42372881355932202</v>
      </c>
    </row>
    <row r="216" spans="1:10">
      <c r="A216" s="662"/>
      <c r="B216" s="662"/>
      <c r="C216" s="661">
        <v>2</v>
      </c>
      <c r="D216" s="661"/>
      <c r="E216" s="298" t="s">
        <v>143</v>
      </c>
      <c r="F216" s="301">
        <v>103</v>
      </c>
      <c r="G216" s="301">
        <v>110</v>
      </c>
      <c r="I216" s="345">
        <f t="shared" si="6"/>
        <v>7</v>
      </c>
      <c r="J216" s="334">
        <f t="shared" si="7"/>
        <v>6.7961165048543687E-2</v>
      </c>
    </row>
    <row r="217" spans="1:10">
      <c r="A217" s="662"/>
      <c r="B217" s="662"/>
      <c r="C217" s="661"/>
      <c r="D217" s="661"/>
      <c r="E217" s="298" t="s">
        <v>119</v>
      </c>
      <c r="F217" s="301">
        <v>519</v>
      </c>
      <c r="G217" s="301">
        <v>531</v>
      </c>
      <c r="I217" s="345">
        <f t="shared" si="6"/>
        <v>12</v>
      </c>
      <c r="J217" s="334">
        <f t="shared" si="7"/>
        <v>2.3121387283236993E-2</v>
      </c>
    </row>
    <row r="218" spans="1:10">
      <c r="A218" s="662"/>
      <c r="B218" s="662"/>
      <c r="C218" s="661"/>
      <c r="D218" s="661"/>
      <c r="E218" s="298" t="s">
        <v>144</v>
      </c>
      <c r="F218" s="301">
        <v>10</v>
      </c>
      <c r="G218" s="301">
        <v>7</v>
      </c>
      <c r="I218" s="345">
        <f t="shared" si="6"/>
        <v>-3</v>
      </c>
      <c r="J218" s="334">
        <f t="shared" si="7"/>
        <v>-0.3</v>
      </c>
    </row>
    <row r="219" spans="1:10">
      <c r="A219" s="662"/>
      <c r="B219" s="662"/>
      <c r="C219" s="661"/>
      <c r="D219" s="661"/>
      <c r="E219" s="298" t="s">
        <v>120</v>
      </c>
      <c r="F219" s="301">
        <v>7</v>
      </c>
      <c r="G219" s="301">
        <v>6</v>
      </c>
      <c r="I219" s="345">
        <f t="shared" si="6"/>
        <v>-1</v>
      </c>
      <c r="J219" s="334">
        <f t="shared" si="7"/>
        <v>-0.14285714285714285</v>
      </c>
    </row>
    <row r="220" spans="1:10">
      <c r="A220" s="662"/>
      <c r="B220" s="662"/>
      <c r="C220" s="661"/>
      <c r="D220" s="661"/>
      <c r="E220" s="298" t="s">
        <v>121</v>
      </c>
      <c r="F220" s="301">
        <v>927</v>
      </c>
      <c r="G220" s="301">
        <v>960</v>
      </c>
      <c r="I220" s="345">
        <f t="shared" si="6"/>
        <v>33</v>
      </c>
      <c r="J220" s="334">
        <f t="shared" si="7"/>
        <v>3.5598705501618123E-2</v>
      </c>
    </row>
    <row r="221" spans="1:10">
      <c r="A221" s="662"/>
      <c r="B221" s="662"/>
      <c r="C221" s="661"/>
      <c r="D221" s="661"/>
      <c r="E221" s="298" t="s">
        <v>146</v>
      </c>
      <c r="F221" s="301">
        <v>298</v>
      </c>
      <c r="G221" s="301">
        <v>298</v>
      </c>
      <c r="I221" s="345">
        <f t="shared" si="6"/>
        <v>0</v>
      </c>
      <c r="J221" s="334">
        <f t="shared" si="7"/>
        <v>0</v>
      </c>
    </row>
    <row r="222" spans="1:10">
      <c r="A222" s="662"/>
      <c r="B222" s="662"/>
      <c r="C222" s="661"/>
      <c r="D222" s="661"/>
      <c r="E222" s="298" t="s">
        <v>122</v>
      </c>
      <c r="F222" s="301">
        <v>2962</v>
      </c>
      <c r="G222" s="301">
        <v>3175</v>
      </c>
      <c r="I222" s="345">
        <f t="shared" si="6"/>
        <v>213</v>
      </c>
      <c r="J222" s="334">
        <f t="shared" si="7"/>
        <v>7.1910871033085758E-2</v>
      </c>
    </row>
    <row r="223" spans="1:10">
      <c r="A223" s="662"/>
      <c r="B223" s="662"/>
      <c r="C223" s="661"/>
      <c r="D223" s="661"/>
      <c r="E223" s="298" t="s">
        <v>145</v>
      </c>
      <c r="F223" s="301">
        <v>46</v>
      </c>
      <c r="G223" s="301">
        <v>38</v>
      </c>
      <c r="I223" s="345">
        <f t="shared" si="6"/>
        <v>-8</v>
      </c>
      <c r="J223" s="334">
        <f t="shared" si="7"/>
        <v>-0.17391304347826086</v>
      </c>
    </row>
    <row r="224" spans="1:10">
      <c r="A224" s="662"/>
      <c r="B224" s="310" t="s">
        <v>508</v>
      </c>
      <c r="C224" s="311"/>
      <c r="D224" s="311"/>
      <c r="E224" s="339"/>
      <c r="F224" s="313">
        <v>11715</v>
      </c>
      <c r="G224" s="313">
        <v>12251</v>
      </c>
      <c r="I224" s="340">
        <f t="shared" si="6"/>
        <v>536</v>
      </c>
      <c r="J224" s="341">
        <f t="shared" si="7"/>
        <v>4.5753307725138713E-2</v>
      </c>
    </row>
    <row r="225" spans="1:10">
      <c r="A225" s="662"/>
      <c r="B225" s="662" t="s">
        <v>4</v>
      </c>
      <c r="C225" s="661">
        <v>1</v>
      </c>
      <c r="D225" s="661">
        <v>2</v>
      </c>
      <c r="E225" s="298" t="s">
        <v>509</v>
      </c>
      <c r="F225" s="301">
        <v>509</v>
      </c>
      <c r="G225" s="301">
        <v>585</v>
      </c>
      <c r="I225" s="345">
        <f t="shared" si="6"/>
        <v>76</v>
      </c>
      <c r="J225" s="334">
        <f t="shared" si="7"/>
        <v>0.14931237721021612</v>
      </c>
    </row>
    <row r="226" spans="1:10">
      <c r="A226" s="662"/>
      <c r="B226" s="662"/>
      <c r="C226" s="661"/>
      <c r="D226" s="661"/>
      <c r="E226" s="298" t="s">
        <v>511</v>
      </c>
      <c r="F226" s="301">
        <v>34</v>
      </c>
      <c r="G226" s="301">
        <v>38</v>
      </c>
      <c r="I226" s="345">
        <f t="shared" si="6"/>
        <v>4</v>
      </c>
      <c r="J226" s="334">
        <f t="shared" si="7"/>
        <v>0.11764705882352941</v>
      </c>
    </row>
    <row r="227" spans="1:10">
      <c r="A227" s="662"/>
      <c r="B227" s="662"/>
      <c r="C227" s="661"/>
      <c r="D227" s="661"/>
      <c r="E227" s="298" t="s">
        <v>24</v>
      </c>
      <c r="F227" s="301">
        <v>458</v>
      </c>
      <c r="G227" s="301">
        <v>495</v>
      </c>
      <c r="I227" s="345">
        <f t="shared" si="6"/>
        <v>37</v>
      </c>
      <c r="J227" s="334">
        <f t="shared" si="7"/>
        <v>8.0786026200873357E-2</v>
      </c>
    </row>
    <row r="228" spans="1:10">
      <c r="A228" s="662"/>
      <c r="B228" s="662"/>
      <c r="C228" s="661"/>
      <c r="D228" s="661"/>
      <c r="E228" s="298" t="s">
        <v>55</v>
      </c>
      <c r="F228" s="301">
        <v>776</v>
      </c>
      <c r="G228" s="301">
        <v>773</v>
      </c>
      <c r="I228" s="345">
        <f t="shared" si="6"/>
        <v>-3</v>
      </c>
      <c r="J228" s="334">
        <f t="shared" si="7"/>
        <v>-3.8659793814432991E-3</v>
      </c>
    </row>
    <row r="229" spans="1:10">
      <c r="A229" s="662"/>
      <c r="B229" s="662"/>
      <c r="C229" s="661"/>
      <c r="D229" s="661"/>
      <c r="E229" s="298" t="s">
        <v>193</v>
      </c>
      <c r="F229" s="301">
        <v>7</v>
      </c>
      <c r="G229" s="301">
        <v>10</v>
      </c>
      <c r="I229" s="345">
        <f t="shared" si="6"/>
        <v>3</v>
      </c>
      <c r="J229" s="334">
        <f t="shared" si="7"/>
        <v>0.42857142857142855</v>
      </c>
    </row>
    <row r="230" spans="1:10">
      <c r="A230" s="662"/>
      <c r="B230" s="662"/>
      <c r="C230" s="661"/>
      <c r="D230" s="661"/>
      <c r="E230" s="298" t="s">
        <v>83</v>
      </c>
      <c r="F230" s="301">
        <v>736</v>
      </c>
      <c r="G230" s="301">
        <v>701</v>
      </c>
      <c r="I230" s="345">
        <f t="shared" si="6"/>
        <v>-35</v>
      </c>
      <c r="J230" s="334">
        <f t="shared" si="7"/>
        <v>-4.755434782608696E-2</v>
      </c>
    </row>
    <row r="231" spans="1:10">
      <c r="A231" s="662"/>
      <c r="B231" s="662"/>
      <c r="C231" s="661"/>
      <c r="D231" s="661"/>
      <c r="E231" s="298" t="s">
        <v>147</v>
      </c>
      <c r="F231" s="301">
        <v>2163</v>
      </c>
      <c r="G231" s="301">
        <v>2241</v>
      </c>
      <c r="I231" s="345">
        <f t="shared" si="6"/>
        <v>78</v>
      </c>
      <c r="J231" s="334">
        <f t="shared" si="7"/>
        <v>3.6061026352288486E-2</v>
      </c>
    </row>
    <row r="232" spans="1:10">
      <c r="A232" s="662"/>
      <c r="B232" s="662"/>
      <c r="C232" s="661"/>
      <c r="D232" s="661"/>
      <c r="E232" s="298" t="s">
        <v>148</v>
      </c>
      <c r="F232" s="301">
        <v>71</v>
      </c>
      <c r="G232" s="301">
        <v>56</v>
      </c>
      <c r="I232" s="345">
        <f t="shared" si="6"/>
        <v>-15</v>
      </c>
      <c r="J232" s="334">
        <f t="shared" si="7"/>
        <v>-0.21126760563380281</v>
      </c>
    </row>
    <row r="233" spans="1:10">
      <c r="A233" s="662"/>
      <c r="B233" s="662"/>
      <c r="C233" s="661"/>
      <c r="D233" s="661"/>
      <c r="E233" s="298" t="s">
        <v>194</v>
      </c>
      <c r="F233" s="301">
        <v>54</v>
      </c>
      <c r="G233" s="301">
        <v>80</v>
      </c>
      <c r="I233" s="345">
        <f t="shared" si="6"/>
        <v>26</v>
      </c>
      <c r="J233" s="334">
        <f t="shared" si="7"/>
        <v>0.48148148148148145</v>
      </c>
    </row>
    <row r="234" spans="1:10">
      <c r="A234" s="662"/>
      <c r="B234" s="662"/>
      <c r="C234" s="661"/>
      <c r="D234" s="661"/>
      <c r="E234" s="298" t="s">
        <v>166</v>
      </c>
      <c r="F234" s="301">
        <v>190</v>
      </c>
      <c r="G234" s="301">
        <v>199</v>
      </c>
      <c r="I234" s="345">
        <f t="shared" si="6"/>
        <v>9</v>
      </c>
      <c r="J234" s="334">
        <f t="shared" si="7"/>
        <v>4.736842105263158E-2</v>
      </c>
    </row>
    <row r="235" spans="1:10">
      <c r="A235" s="662"/>
      <c r="B235" s="662"/>
      <c r="C235" s="661"/>
      <c r="D235" s="661"/>
      <c r="E235" s="298" t="s">
        <v>61</v>
      </c>
      <c r="F235" s="301">
        <v>2</v>
      </c>
      <c r="G235" s="301">
        <v>4</v>
      </c>
      <c r="I235" s="345">
        <f t="shared" si="6"/>
        <v>2</v>
      </c>
      <c r="J235" s="334">
        <f t="shared" si="7"/>
        <v>1</v>
      </c>
    </row>
    <row r="236" spans="1:10">
      <c r="A236" s="662"/>
      <c r="B236" s="662"/>
      <c r="C236" s="661"/>
      <c r="D236" s="661"/>
      <c r="E236" s="298" t="s">
        <v>70</v>
      </c>
      <c r="F236" s="301">
        <v>210</v>
      </c>
      <c r="G236" s="301">
        <v>198</v>
      </c>
      <c r="I236" s="345">
        <f t="shared" si="6"/>
        <v>-12</v>
      </c>
      <c r="J236" s="334">
        <f t="shared" si="7"/>
        <v>-5.7142857142857141E-2</v>
      </c>
    </row>
    <row r="237" spans="1:10">
      <c r="A237" s="662"/>
      <c r="B237" s="662"/>
      <c r="C237" s="661"/>
      <c r="D237" s="661"/>
      <c r="E237" s="298" t="s">
        <v>13</v>
      </c>
      <c r="F237" s="301">
        <v>507</v>
      </c>
      <c r="G237" s="301">
        <v>512</v>
      </c>
      <c r="I237" s="345">
        <f t="shared" si="6"/>
        <v>5</v>
      </c>
      <c r="J237" s="334">
        <f t="shared" si="7"/>
        <v>9.8619329388560158E-3</v>
      </c>
    </row>
    <row r="238" spans="1:10">
      <c r="A238" s="662"/>
      <c r="B238" s="662"/>
      <c r="C238" s="661"/>
      <c r="D238" s="661"/>
      <c r="E238" s="298" t="s">
        <v>56</v>
      </c>
      <c r="F238" s="301">
        <v>228</v>
      </c>
      <c r="G238" s="301">
        <v>200</v>
      </c>
      <c r="I238" s="345">
        <f t="shared" si="6"/>
        <v>-28</v>
      </c>
      <c r="J238" s="334">
        <f t="shared" si="7"/>
        <v>-0.12280701754385964</v>
      </c>
    </row>
    <row r="239" spans="1:10">
      <c r="A239" s="662"/>
      <c r="B239" s="662"/>
      <c r="C239" s="661"/>
      <c r="D239" s="661"/>
      <c r="E239" s="298" t="s">
        <v>39</v>
      </c>
      <c r="F239" s="301">
        <v>16</v>
      </c>
      <c r="G239" s="301">
        <v>22</v>
      </c>
      <c r="I239" s="345">
        <f t="shared" si="6"/>
        <v>6</v>
      </c>
      <c r="J239" s="334">
        <f t="shared" si="7"/>
        <v>0.375</v>
      </c>
    </row>
    <row r="240" spans="1:10">
      <c r="A240" s="662"/>
      <c r="B240" s="662"/>
      <c r="C240" s="661"/>
      <c r="D240" s="661"/>
      <c r="E240" s="298" t="s">
        <v>195</v>
      </c>
      <c r="F240" s="301">
        <v>108</v>
      </c>
      <c r="G240" s="301">
        <v>126</v>
      </c>
      <c r="I240" s="345">
        <f t="shared" si="6"/>
        <v>18</v>
      </c>
      <c r="J240" s="334">
        <f t="shared" si="7"/>
        <v>0.16666666666666666</v>
      </c>
    </row>
    <row r="241" spans="1:10">
      <c r="A241" s="662"/>
      <c r="B241" s="662"/>
      <c r="C241" s="661"/>
      <c r="D241" s="661"/>
      <c r="E241" s="298" t="s">
        <v>196</v>
      </c>
      <c r="F241" s="301">
        <v>1</v>
      </c>
      <c r="G241" s="301"/>
      <c r="I241" s="345">
        <f t="shared" si="6"/>
        <v>-1</v>
      </c>
      <c r="J241" s="334">
        <f t="shared" si="7"/>
        <v>-1</v>
      </c>
    </row>
    <row r="242" spans="1:10">
      <c r="A242" s="662"/>
      <c r="B242" s="662"/>
      <c r="C242" s="661"/>
      <c r="D242" s="661"/>
      <c r="E242" s="298" t="s">
        <v>197</v>
      </c>
      <c r="F242" s="301">
        <v>11</v>
      </c>
      <c r="G242" s="301"/>
      <c r="I242" s="345">
        <f t="shared" si="6"/>
        <v>-11</v>
      </c>
      <c r="J242" s="334">
        <f t="shared" si="7"/>
        <v>-1</v>
      </c>
    </row>
    <row r="243" spans="1:10">
      <c r="A243" s="662"/>
      <c r="B243" s="662"/>
      <c r="C243" s="661"/>
      <c r="D243" s="661"/>
      <c r="E243" s="298" t="s">
        <v>199</v>
      </c>
      <c r="F243" s="301">
        <v>6646</v>
      </c>
      <c r="G243" s="301">
        <v>6947</v>
      </c>
      <c r="I243" s="345">
        <f t="shared" si="6"/>
        <v>301</v>
      </c>
      <c r="J243" s="334">
        <f t="shared" si="7"/>
        <v>4.5290400240746313E-2</v>
      </c>
    </row>
    <row r="244" spans="1:10">
      <c r="A244" s="662"/>
      <c r="B244" s="662"/>
      <c r="C244" s="661"/>
      <c r="D244" s="661"/>
      <c r="E244" s="298" t="s">
        <v>200</v>
      </c>
      <c r="F244" s="301">
        <v>888</v>
      </c>
      <c r="G244" s="301">
        <v>905</v>
      </c>
      <c r="I244" s="345">
        <f t="shared" si="6"/>
        <v>17</v>
      </c>
      <c r="J244" s="334">
        <f t="shared" si="7"/>
        <v>1.9144144144144143E-2</v>
      </c>
    </row>
    <row r="245" spans="1:10">
      <c r="A245" s="662"/>
      <c r="B245" s="662"/>
      <c r="C245" s="661"/>
      <c r="D245" s="661"/>
      <c r="E245" s="298" t="s">
        <v>201</v>
      </c>
      <c r="F245" s="301">
        <v>150</v>
      </c>
      <c r="G245" s="301">
        <v>146</v>
      </c>
      <c r="I245" s="345">
        <f t="shared" si="6"/>
        <v>-4</v>
      </c>
      <c r="J245" s="334">
        <f t="shared" si="7"/>
        <v>-2.6666666666666668E-2</v>
      </c>
    </row>
    <row r="246" spans="1:10">
      <c r="A246" s="662"/>
      <c r="B246" s="662"/>
      <c r="C246" s="661"/>
      <c r="D246" s="661"/>
      <c r="E246" s="298" t="s">
        <v>202</v>
      </c>
      <c r="F246" s="301">
        <v>11</v>
      </c>
      <c r="G246" s="301">
        <v>6</v>
      </c>
      <c r="I246" s="345">
        <f t="shared" si="6"/>
        <v>-5</v>
      </c>
      <c r="J246" s="334">
        <f t="shared" si="7"/>
        <v>-0.45454545454545453</v>
      </c>
    </row>
    <row r="247" spans="1:10">
      <c r="A247" s="662"/>
      <c r="B247" s="662"/>
      <c r="C247" s="661"/>
      <c r="D247" s="661"/>
      <c r="E247" s="298" t="s">
        <v>19</v>
      </c>
      <c r="F247" s="301">
        <v>583</v>
      </c>
      <c r="G247" s="301">
        <v>503</v>
      </c>
      <c r="I247" s="345">
        <f t="shared" si="6"/>
        <v>-80</v>
      </c>
      <c r="J247" s="334">
        <f t="shared" si="7"/>
        <v>-0.137221269296741</v>
      </c>
    </row>
    <row r="248" spans="1:10">
      <c r="A248" s="662"/>
      <c r="B248" s="662"/>
      <c r="C248" s="661"/>
      <c r="D248" s="661"/>
      <c r="E248" s="298" t="s">
        <v>86</v>
      </c>
      <c r="F248" s="301">
        <v>42</v>
      </c>
      <c r="G248" s="301">
        <v>31</v>
      </c>
      <c r="I248" s="345">
        <f t="shared" si="6"/>
        <v>-11</v>
      </c>
      <c r="J248" s="334">
        <f t="shared" si="7"/>
        <v>-0.26190476190476192</v>
      </c>
    </row>
    <row r="249" spans="1:10">
      <c r="A249" s="662"/>
      <c r="B249" s="662"/>
      <c r="C249" s="661">
        <v>2</v>
      </c>
      <c r="D249" s="661"/>
      <c r="E249" s="298" t="s">
        <v>586</v>
      </c>
      <c r="F249" s="301"/>
      <c r="G249" s="301">
        <v>462</v>
      </c>
      <c r="I249" s="345">
        <f t="shared" si="6"/>
        <v>462</v>
      </c>
      <c r="J249" s="334" t="e">
        <f t="shared" si="7"/>
        <v>#DIV/0!</v>
      </c>
    </row>
    <row r="250" spans="1:10">
      <c r="A250" s="662"/>
      <c r="B250" s="662"/>
      <c r="C250" s="661"/>
      <c r="D250" s="661"/>
      <c r="E250" s="298" t="s">
        <v>512</v>
      </c>
      <c r="F250" s="301">
        <v>4</v>
      </c>
      <c r="G250" s="301"/>
      <c r="I250" s="345">
        <f t="shared" si="6"/>
        <v>-4</v>
      </c>
      <c r="J250" s="334">
        <f t="shared" si="7"/>
        <v>-1</v>
      </c>
    </row>
    <row r="251" spans="1:10">
      <c r="A251" s="662"/>
      <c r="B251" s="662"/>
      <c r="C251" s="661"/>
      <c r="D251" s="661"/>
      <c r="E251" s="298" t="s">
        <v>588</v>
      </c>
      <c r="F251" s="301"/>
      <c r="G251" s="301">
        <v>32</v>
      </c>
      <c r="I251" s="345">
        <f t="shared" si="6"/>
        <v>32</v>
      </c>
      <c r="J251" s="334" t="e">
        <f t="shared" si="7"/>
        <v>#DIV/0!</v>
      </c>
    </row>
    <row r="252" spans="1:10">
      <c r="A252" s="662"/>
      <c r="B252" s="662"/>
      <c r="C252" s="661"/>
      <c r="D252" s="661"/>
      <c r="E252" s="298" t="s">
        <v>25</v>
      </c>
      <c r="F252" s="301">
        <v>363</v>
      </c>
      <c r="G252" s="301">
        <v>368</v>
      </c>
      <c r="I252" s="345">
        <f t="shared" si="6"/>
        <v>5</v>
      </c>
      <c r="J252" s="334">
        <f t="shared" si="7"/>
        <v>1.3774104683195593E-2</v>
      </c>
    </row>
    <row r="253" spans="1:10">
      <c r="A253" s="662"/>
      <c r="B253" s="662"/>
      <c r="C253" s="661"/>
      <c r="D253" s="661"/>
      <c r="E253" s="298" t="s">
        <v>66</v>
      </c>
      <c r="F253" s="301">
        <v>647</v>
      </c>
      <c r="G253" s="301">
        <v>652</v>
      </c>
      <c r="I253" s="345">
        <f t="shared" si="6"/>
        <v>5</v>
      </c>
      <c r="J253" s="334">
        <f t="shared" si="7"/>
        <v>7.7279752704791345E-3</v>
      </c>
    </row>
    <row r="254" spans="1:10">
      <c r="A254" s="662"/>
      <c r="B254" s="662"/>
      <c r="C254" s="661"/>
      <c r="D254" s="661"/>
      <c r="E254" s="298" t="s">
        <v>203</v>
      </c>
      <c r="F254" s="301">
        <v>5</v>
      </c>
      <c r="G254" s="301">
        <v>5</v>
      </c>
      <c r="I254" s="345">
        <f t="shared" si="6"/>
        <v>0</v>
      </c>
      <c r="J254" s="334">
        <f t="shared" si="7"/>
        <v>0</v>
      </c>
    </row>
    <row r="255" spans="1:10">
      <c r="A255" s="662"/>
      <c r="B255" s="662"/>
      <c r="C255" s="661"/>
      <c r="D255" s="661"/>
      <c r="E255" s="298" t="s">
        <v>72</v>
      </c>
      <c r="F255" s="301">
        <v>40</v>
      </c>
      <c r="G255" s="301"/>
      <c r="I255" s="345">
        <f t="shared" si="6"/>
        <v>-40</v>
      </c>
      <c r="J255" s="334">
        <f t="shared" si="7"/>
        <v>-1</v>
      </c>
    </row>
    <row r="256" spans="1:10">
      <c r="A256" s="662"/>
      <c r="B256" s="662"/>
      <c r="C256" s="661"/>
      <c r="D256" s="661"/>
      <c r="E256" s="298" t="s">
        <v>101</v>
      </c>
      <c r="F256" s="301">
        <v>579</v>
      </c>
      <c r="G256" s="301">
        <v>629</v>
      </c>
      <c r="I256" s="345">
        <f t="shared" si="6"/>
        <v>50</v>
      </c>
      <c r="J256" s="334">
        <f t="shared" si="7"/>
        <v>8.6355785837651119E-2</v>
      </c>
    </row>
    <row r="257" spans="1:10">
      <c r="A257" s="662"/>
      <c r="B257" s="662"/>
      <c r="C257" s="661"/>
      <c r="D257" s="661"/>
      <c r="E257" s="298" t="s">
        <v>82</v>
      </c>
      <c r="F257" s="301">
        <v>466</v>
      </c>
      <c r="G257" s="301"/>
      <c r="I257" s="345">
        <f t="shared" si="6"/>
        <v>-466</v>
      </c>
      <c r="J257" s="334">
        <f t="shared" si="7"/>
        <v>-1</v>
      </c>
    </row>
    <row r="258" spans="1:10">
      <c r="A258" s="662"/>
      <c r="B258" s="662"/>
      <c r="C258" s="661"/>
      <c r="D258" s="661"/>
      <c r="E258" s="298" t="s">
        <v>149</v>
      </c>
      <c r="F258" s="301">
        <v>1865</v>
      </c>
      <c r="G258" s="301">
        <v>1897</v>
      </c>
      <c r="I258" s="345">
        <f t="shared" si="6"/>
        <v>32</v>
      </c>
      <c r="J258" s="334">
        <f t="shared" si="7"/>
        <v>1.7158176943699734E-2</v>
      </c>
    </row>
    <row r="259" spans="1:10">
      <c r="A259" s="662"/>
      <c r="B259" s="662"/>
      <c r="C259" s="661"/>
      <c r="D259" s="661"/>
      <c r="E259" s="298" t="s">
        <v>150</v>
      </c>
      <c r="F259" s="301">
        <v>46</v>
      </c>
      <c r="G259" s="301">
        <v>58</v>
      </c>
      <c r="I259" s="345">
        <f t="shared" si="6"/>
        <v>12</v>
      </c>
      <c r="J259" s="334">
        <f t="shared" si="7"/>
        <v>0.2608695652173913</v>
      </c>
    </row>
    <row r="260" spans="1:10">
      <c r="A260" s="662"/>
      <c r="B260" s="662"/>
      <c r="C260" s="661"/>
      <c r="D260" s="661"/>
      <c r="E260" s="298" t="s">
        <v>513</v>
      </c>
      <c r="F260" s="301">
        <v>60</v>
      </c>
      <c r="G260" s="301">
        <v>47</v>
      </c>
      <c r="I260" s="345">
        <f t="shared" si="6"/>
        <v>-13</v>
      </c>
      <c r="J260" s="334">
        <f t="shared" si="7"/>
        <v>-0.21666666666666667</v>
      </c>
    </row>
    <row r="261" spans="1:10">
      <c r="A261" s="662"/>
      <c r="B261" s="662"/>
      <c r="C261" s="661"/>
      <c r="D261" s="661"/>
      <c r="E261" s="298" t="s">
        <v>204</v>
      </c>
      <c r="F261" s="301">
        <v>185</v>
      </c>
      <c r="G261" s="301">
        <v>167</v>
      </c>
      <c r="I261" s="345">
        <f t="shared" si="6"/>
        <v>-18</v>
      </c>
      <c r="J261" s="334">
        <f t="shared" si="7"/>
        <v>-9.7297297297297303E-2</v>
      </c>
    </row>
    <row r="262" spans="1:10">
      <c r="A262" s="662"/>
      <c r="B262" s="662"/>
      <c r="C262" s="661"/>
      <c r="D262" s="661"/>
      <c r="E262" s="298" t="s">
        <v>76</v>
      </c>
      <c r="F262" s="301"/>
      <c r="G262" s="301">
        <v>1</v>
      </c>
      <c r="I262" s="345">
        <f t="shared" si="6"/>
        <v>1</v>
      </c>
      <c r="J262" s="334" t="e">
        <f t="shared" si="7"/>
        <v>#DIV/0!</v>
      </c>
    </row>
    <row r="263" spans="1:10">
      <c r="A263" s="662"/>
      <c r="B263" s="662"/>
      <c r="C263" s="661"/>
      <c r="D263" s="661"/>
      <c r="E263" s="298" t="s">
        <v>84</v>
      </c>
      <c r="F263" s="301">
        <v>162</v>
      </c>
      <c r="G263" s="301">
        <v>170</v>
      </c>
      <c r="I263" s="345">
        <f t="shared" si="6"/>
        <v>8</v>
      </c>
      <c r="J263" s="334">
        <f t="shared" si="7"/>
        <v>4.9382716049382713E-2</v>
      </c>
    </row>
    <row r="264" spans="1:10">
      <c r="A264" s="662"/>
      <c r="B264" s="662"/>
      <c r="C264" s="661"/>
      <c r="D264" s="661"/>
      <c r="E264" s="298" t="s">
        <v>15</v>
      </c>
      <c r="F264" s="301">
        <v>445</v>
      </c>
      <c r="G264" s="301">
        <v>442</v>
      </c>
      <c r="I264" s="345">
        <f t="shared" si="6"/>
        <v>-3</v>
      </c>
      <c r="J264" s="334">
        <f t="shared" si="7"/>
        <v>-6.7415730337078653E-3</v>
      </c>
    </row>
    <row r="265" spans="1:10">
      <c r="A265" s="662"/>
      <c r="B265" s="662"/>
      <c r="C265" s="661"/>
      <c r="D265" s="661"/>
      <c r="E265" s="298" t="s">
        <v>67</v>
      </c>
      <c r="F265" s="301">
        <v>210</v>
      </c>
      <c r="G265" s="301">
        <v>212</v>
      </c>
      <c r="I265" s="345">
        <f t="shared" ref="I265:I328" si="8">G265-F265</f>
        <v>2</v>
      </c>
      <c r="J265" s="334">
        <f t="shared" ref="J265:J328" si="9">I265/F265</f>
        <v>9.5238095238095247E-3</v>
      </c>
    </row>
    <row r="266" spans="1:10">
      <c r="A266" s="662"/>
      <c r="B266" s="662"/>
      <c r="C266" s="661"/>
      <c r="D266" s="661"/>
      <c r="E266" s="298" t="s">
        <v>40</v>
      </c>
      <c r="F266" s="301">
        <v>11</v>
      </c>
      <c r="G266" s="301">
        <v>17</v>
      </c>
      <c r="I266" s="345">
        <f t="shared" si="8"/>
        <v>6</v>
      </c>
      <c r="J266" s="334">
        <f t="shared" si="9"/>
        <v>0.54545454545454541</v>
      </c>
    </row>
    <row r="267" spans="1:10">
      <c r="A267" s="662"/>
      <c r="B267" s="662"/>
      <c r="C267" s="661"/>
      <c r="D267" s="661"/>
      <c r="E267" s="298" t="s">
        <v>205</v>
      </c>
      <c r="F267" s="301">
        <v>83</v>
      </c>
      <c r="G267" s="301">
        <v>87</v>
      </c>
      <c r="I267" s="345">
        <f t="shared" si="8"/>
        <v>4</v>
      </c>
      <c r="J267" s="334">
        <f t="shared" si="9"/>
        <v>4.8192771084337352E-2</v>
      </c>
    </row>
    <row r="268" spans="1:10">
      <c r="A268" s="662"/>
      <c r="B268" s="662"/>
      <c r="C268" s="661"/>
      <c r="D268" s="661"/>
      <c r="E268" s="298" t="s">
        <v>206</v>
      </c>
      <c r="F268" s="301">
        <v>3</v>
      </c>
      <c r="G268" s="301"/>
      <c r="I268" s="345">
        <f t="shared" si="8"/>
        <v>-3</v>
      </c>
      <c r="J268" s="334">
        <f t="shared" si="9"/>
        <v>-1</v>
      </c>
    </row>
    <row r="269" spans="1:10">
      <c r="A269" s="662"/>
      <c r="B269" s="662"/>
      <c r="C269" s="661"/>
      <c r="D269" s="661"/>
      <c r="E269" s="298" t="s">
        <v>207</v>
      </c>
      <c r="F269" s="301">
        <v>6</v>
      </c>
      <c r="G269" s="301">
        <v>11</v>
      </c>
      <c r="I269" s="345">
        <f t="shared" si="8"/>
        <v>5</v>
      </c>
      <c r="J269" s="334">
        <f t="shared" si="9"/>
        <v>0.83333333333333337</v>
      </c>
    </row>
    <row r="270" spans="1:10">
      <c r="A270" s="662"/>
      <c r="B270" s="662"/>
      <c r="C270" s="661"/>
      <c r="D270" s="661"/>
      <c r="E270" s="298" t="s">
        <v>514</v>
      </c>
      <c r="F270" s="301">
        <v>5217</v>
      </c>
      <c r="G270" s="301">
        <v>5733</v>
      </c>
      <c r="I270" s="345">
        <f t="shared" si="8"/>
        <v>516</v>
      </c>
      <c r="J270" s="334">
        <f t="shared" si="9"/>
        <v>9.8907418056354224E-2</v>
      </c>
    </row>
    <row r="271" spans="1:10">
      <c r="A271" s="662"/>
      <c r="B271" s="662"/>
      <c r="C271" s="661"/>
      <c r="D271" s="661"/>
      <c r="E271" s="298" t="s">
        <v>102</v>
      </c>
      <c r="F271" s="301">
        <v>1</v>
      </c>
      <c r="G271" s="301"/>
      <c r="I271" s="345">
        <f t="shared" si="8"/>
        <v>-1</v>
      </c>
      <c r="J271" s="334">
        <f t="shared" si="9"/>
        <v>-1</v>
      </c>
    </row>
    <row r="272" spans="1:10">
      <c r="A272" s="662"/>
      <c r="B272" s="662"/>
      <c r="C272" s="661"/>
      <c r="D272" s="661"/>
      <c r="E272" s="298" t="s">
        <v>209</v>
      </c>
      <c r="F272" s="301">
        <v>706</v>
      </c>
      <c r="G272" s="301">
        <v>729</v>
      </c>
      <c r="I272" s="345">
        <f t="shared" si="8"/>
        <v>23</v>
      </c>
      <c r="J272" s="334">
        <f t="shared" si="9"/>
        <v>3.2577903682719546E-2</v>
      </c>
    </row>
    <row r="273" spans="1:10">
      <c r="A273" s="662"/>
      <c r="B273" s="662"/>
      <c r="C273" s="661"/>
      <c r="D273" s="661"/>
      <c r="E273" s="298" t="s">
        <v>210</v>
      </c>
      <c r="F273" s="301">
        <v>131</v>
      </c>
      <c r="G273" s="301">
        <v>142</v>
      </c>
      <c r="I273" s="345">
        <f t="shared" si="8"/>
        <v>11</v>
      </c>
      <c r="J273" s="334">
        <f t="shared" si="9"/>
        <v>8.3969465648854963E-2</v>
      </c>
    </row>
    <row r="274" spans="1:10">
      <c r="A274" s="662"/>
      <c r="B274" s="662"/>
      <c r="C274" s="661"/>
      <c r="D274" s="661"/>
      <c r="E274" s="298" t="s">
        <v>515</v>
      </c>
      <c r="F274" s="301">
        <v>1</v>
      </c>
      <c r="G274" s="301">
        <v>9</v>
      </c>
      <c r="I274" s="345">
        <f t="shared" si="8"/>
        <v>8</v>
      </c>
      <c r="J274" s="334">
        <f t="shared" si="9"/>
        <v>8</v>
      </c>
    </row>
    <row r="275" spans="1:10">
      <c r="A275" s="662"/>
      <c r="B275" s="662"/>
      <c r="C275" s="661"/>
      <c r="D275" s="661"/>
      <c r="E275" s="298" t="s">
        <v>21</v>
      </c>
      <c r="F275" s="301">
        <v>522</v>
      </c>
      <c r="G275" s="301">
        <v>523</v>
      </c>
      <c r="I275" s="345">
        <f t="shared" si="8"/>
        <v>1</v>
      </c>
      <c r="J275" s="334">
        <f t="shared" si="9"/>
        <v>1.9157088122605363E-3</v>
      </c>
    </row>
    <row r="276" spans="1:10">
      <c r="A276" s="662"/>
      <c r="B276" s="662"/>
      <c r="C276" s="661"/>
      <c r="D276" s="661"/>
      <c r="E276" s="298" t="s">
        <v>103</v>
      </c>
      <c r="F276" s="301">
        <v>35</v>
      </c>
      <c r="G276" s="301">
        <v>43</v>
      </c>
      <c r="I276" s="345">
        <f t="shared" si="8"/>
        <v>8</v>
      </c>
      <c r="J276" s="334">
        <f t="shared" si="9"/>
        <v>0.22857142857142856</v>
      </c>
    </row>
    <row r="277" spans="1:10">
      <c r="A277" s="662"/>
      <c r="B277" s="310" t="s">
        <v>516</v>
      </c>
      <c r="C277" s="311"/>
      <c r="D277" s="311"/>
      <c r="E277" s="339"/>
      <c r="F277" s="313">
        <v>26194</v>
      </c>
      <c r="G277" s="313">
        <v>27214</v>
      </c>
      <c r="I277" s="340">
        <f t="shared" si="8"/>
        <v>1020</v>
      </c>
      <c r="J277" s="341">
        <f t="shared" si="9"/>
        <v>3.8940215316484693E-2</v>
      </c>
    </row>
    <row r="278" spans="1:10" s="307" customFormat="1">
      <c r="A278" s="304" t="s">
        <v>106</v>
      </c>
      <c r="B278" s="304"/>
      <c r="C278" s="305"/>
      <c r="D278" s="305"/>
      <c r="E278" s="336"/>
      <c r="F278" s="306">
        <v>54314</v>
      </c>
      <c r="G278" s="306">
        <v>56163</v>
      </c>
      <c r="H278" s="308"/>
      <c r="I278" s="337">
        <f t="shared" si="8"/>
        <v>1849</v>
      </c>
      <c r="J278" s="338">
        <f t="shared" si="9"/>
        <v>3.404278823139522E-2</v>
      </c>
    </row>
    <row r="279" spans="1:10">
      <c r="A279" s="662" t="s">
        <v>36</v>
      </c>
      <c r="B279" s="662" t="s">
        <v>517</v>
      </c>
      <c r="C279" s="661">
        <v>1</v>
      </c>
      <c r="D279" s="661">
        <v>2</v>
      </c>
      <c r="E279" s="298" t="s">
        <v>519</v>
      </c>
      <c r="F279" s="301">
        <v>12</v>
      </c>
      <c r="G279" s="301">
        <v>13</v>
      </c>
      <c r="I279" s="345">
        <f t="shared" si="8"/>
        <v>1</v>
      </c>
      <c r="J279" s="334">
        <f t="shared" si="9"/>
        <v>8.3333333333333329E-2</v>
      </c>
    </row>
    <row r="280" spans="1:10">
      <c r="A280" s="662"/>
      <c r="B280" s="662"/>
      <c r="C280" s="661"/>
      <c r="D280" s="661"/>
      <c r="E280" s="298" t="s">
        <v>590</v>
      </c>
      <c r="F280" s="301"/>
      <c r="G280" s="301">
        <v>5</v>
      </c>
      <c r="I280" s="345">
        <f t="shared" si="8"/>
        <v>5</v>
      </c>
      <c r="J280" s="334" t="e">
        <f t="shared" si="9"/>
        <v>#DIV/0!</v>
      </c>
    </row>
    <row r="281" spans="1:10">
      <c r="A281" s="662"/>
      <c r="B281" s="662"/>
      <c r="C281" s="299">
        <v>2</v>
      </c>
      <c r="D281" s="661"/>
      <c r="E281" s="298" t="s">
        <v>592</v>
      </c>
      <c r="F281" s="301"/>
      <c r="G281" s="301">
        <v>9</v>
      </c>
      <c r="I281" s="345">
        <f t="shared" si="8"/>
        <v>9</v>
      </c>
      <c r="J281" s="334" t="e">
        <f t="shared" si="9"/>
        <v>#DIV/0!</v>
      </c>
    </row>
    <row r="282" spans="1:10">
      <c r="A282" s="662"/>
      <c r="B282" s="310" t="s">
        <v>521</v>
      </c>
      <c r="C282" s="311"/>
      <c r="D282" s="311"/>
      <c r="E282" s="339"/>
      <c r="F282" s="313">
        <v>12</v>
      </c>
      <c r="G282" s="313">
        <v>27</v>
      </c>
      <c r="I282" s="340">
        <f t="shared" si="8"/>
        <v>15</v>
      </c>
      <c r="J282" s="341">
        <f t="shared" si="9"/>
        <v>1.25</v>
      </c>
    </row>
    <row r="283" spans="1:10">
      <c r="A283" s="662"/>
      <c r="B283" s="662" t="s">
        <v>247</v>
      </c>
      <c r="C283" s="661">
        <v>1</v>
      </c>
      <c r="D283" s="661">
        <v>1</v>
      </c>
      <c r="E283" s="298" t="s">
        <v>77</v>
      </c>
      <c r="F283" s="301">
        <v>3</v>
      </c>
      <c r="G283" s="301">
        <v>11</v>
      </c>
      <c r="I283" s="345">
        <f t="shared" si="8"/>
        <v>8</v>
      </c>
      <c r="J283" s="334">
        <f t="shared" si="9"/>
        <v>2.6666666666666665</v>
      </c>
    </row>
    <row r="284" spans="1:10">
      <c r="A284" s="662"/>
      <c r="B284" s="662"/>
      <c r="C284" s="661"/>
      <c r="D284" s="661"/>
      <c r="E284" s="298" t="s">
        <v>85</v>
      </c>
      <c r="F284" s="301">
        <v>14</v>
      </c>
      <c r="G284" s="301">
        <v>23</v>
      </c>
      <c r="I284" s="345">
        <f t="shared" si="8"/>
        <v>9</v>
      </c>
      <c r="J284" s="334">
        <f t="shared" si="9"/>
        <v>0.6428571428571429</v>
      </c>
    </row>
    <row r="285" spans="1:10">
      <c r="A285" s="662"/>
      <c r="B285" s="662"/>
      <c r="C285" s="661"/>
      <c r="D285" s="661"/>
      <c r="E285" s="298" t="s">
        <v>522</v>
      </c>
      <c r="F285" s="301">
        <v>12</v>
      </c>
      <c r="G285" s="301">
        <v>15</v>
      </c>
      <c r="I285" s="345">
        <f t="shared" si="8"/>
        <v>3</v>
      </c>
      <c r="J285" s="334">
        <f t="shared" si="9"/>
        <v>0.25</v>
      </c>
    </row>
    <row r="286" spans="1:10">
      <c r="A286" s="662"/>
      <c r="B286" s="662"/>
      <c r="C286" s="661">
        <v>1</v>
      </c>
      <c r="D286" s="661">
        <v>2</v>
      </c>
      <c r="E286" s="298" t="s">
        <v>593</v>
      </c>
      <c r="F286" s="301"/>
      <c r="G286" s="301">
        <v>584</v>
      </c>
      <c r="I286" s="345">
        <f t="shared" si="8"/>
        <v>584</v>
      </c>
      <c r="J286" s="334" t="e">
        <f t="shared" si="9"/>
        <v>#DIV/0!</v>
      </c>
    </row>
    <row r="287" spans="1:10">
      <c r="A287" s="662"/>
      <c r="B287" s="662"/>
      <c r="C287" s="661"/>
      <c r="D287" s="661"/>
      <c r="E287" s="298" t="s">
        <v>594</v>
      </c>
      <c r="F287" s="301"/>
      <c r="G287" s="301">
        <v>7</v>
      </c>
      <c r="I287" s="345">
        <f t="shared" si="8"/>
        <v>7</v>
      </c>
      <c r="J287" s="334" t="e">
        <f t="shared" si="9"/>
        <v>#DIV/0!</v>
      </c>
    </row>
    <row r="288" spans="1:10">
      <c r="A288" s="662"/>
      <c r="B288" s="662"/>
      <c r="C288" s="661"/>
      <c r="D288" s="661"/>
      <c r="E288" s="298" t="s">
        <v>218</v>
      </c>
      <c r="F288" s="301">
        <v>106</v>
      </c>
      <c r="G288" s="301">
        <v>107</v>
      </c>
      <c r="I288" s="345">
        <f t="shared" si="8"/>
        <v>1</v>
      </c>
      <c r="J288" s="334">
        <f t="shared" si="9"/>
        <v>9.433962264150943E-3</v>
      </c>
    </row>
    <row r="289" spans="1:10">
      <c r="A289" s="662"/>
      <c r="B289" s="662"/>
      <c r="C289" s="661"/>
      <c r="D289" s="661"/>
      <c r="E289" s="298" t="s">
        <v>219</v>
      </c>
      <c r="F289" s="301">
        <v>169</v>
      </c>
      <c r="G289" s="301">
        <v>180</v>
      </c>
      <c r="I289" s="345">
        <f t="shared" si="8"/>
        <v>11</v>
      </c>
      <c r="J289" s="334">
        <f t="shared" si="9"/>
        <v>6.5088757396449703E-2</v>
      </c>
    </row>
    <row r="290" spans="1:10">
      <c r="A290" s="662"/>
      <c r="B290" s="662"/>
      <c r="C290" s="661"/>
      <c r="D290" s="661"/>
      <c r="E290" s="298" t="s">
        <v>220</v>
      </c>
      <c r="F290" s="301">
        <v>54</v>
      </c>
      <c r="G290" s="301">
        <v>59</v>
      </c>
      <c r="I290" s="345">
        <f t="shared" si="8"/>
        <v>5</v>
      </c>
      <c r="J290" s="334">
        <f t="shared" si="9"/>
        <v>9.2592592592592587E-2</v>
      </c>
    </row>
    <row r="291" spans="1:10">
      <c r="A291" s="662"/>
      <c r="B291" s="662"/>
      <c r="C291" s="661"/>
      <c r="D291" s="661"/>
      <c r="E291" s="298" t="s">
        <v>595</v>
      </c>
      <c r="F291" s="301"/>
      <c r="G291" s="301">
        <v>185</v>
      </c>
      <c r="I291" s="345">
        <f t="shared" si="8"/>
        <v>185</v>
      </c>
      <c r="J291" s="334" t="e">
        <f t="shared" si="9"/>
        <v>#DIV/0!</v>
      </c>
    </row>
    <row r="292" spans="1:10">
      <c r="A292" s="662"/>
      <c r="B292" s="662"/>
      <c r="C292" s="661"/>
      <c r="D292" s="661"/>
      <c r="E292" s="298" t="s">
        <v>596</v>
      </c>
      <c r="F292" s="301"/>
      <c r="G292" s="301">
        <v>263</v>
      </c>
      <c r="I292" s="345">
        <f t="shared" si="8"/>
        <v>263</v>
      </c>
      <c r="J292" s="334" t="e">
        <f t="shared" si="9"/>
        <v>#DIV/0!</v>
      </c>
    </row>
    <row r="293" spans="1:10">
      <c r="A293" s="662"/>
      <c r="B293" s="662"/>
      <c r="C293" s="661"/>
      <c r="D293" s="661"/>
      <c r="E293" s="298" t="s">
        <v>222</v>
      </c>
      <c r="F293" s="301">
        <v>95</v>
      </c>
      <c r="G293" s="301">
        <v>53</v>
      </c>
      <c r="I293" s="345">
        <f t="shared" si="8"/>
        <v>-42</v>
      </c>
      <c r="J293" s="334">
        <f t="shared" si="9"/>
        <v>-0.44210526315789472</v>
      </c>
    </row>
    <row r="294" spans="1:10">
      <c r="A294" s="662"/>
      <c r="B294" s="662"/>
      <c r="C294" s="661"/>
      <c r="D294" s="661"/>
      <c r="E294" s="298" t="s">
        <v>16</v>
      </c>
      <c r="F294" s="301">
        <v>620</v>
      </c>
      <c r="G294" s="301"/>
      <c r="I294" s="345">
        <f t="shared" si="8"/>
        <v>-620</v>
      </c>
      <c r="J294" s="334">
        <f t="shared" si="9"/>
        <v>-1</v>
      </c>
    </row>
    <row r="295" spans="1:10">
      <c r="A295" s="662"/>
      <c r="B295" s="662"/>
      <c r="C295" s="661"/>
      <c r="D295" s="661"/>
      <c r="E295" s="298" t="s">
        <v>26</v>
      </c>
      <c r="F295" s="301">
        <v>128</v>
      </c>
      <c r="G295" s="301">
        <v>162</v>
      </c>
      <c r="I295" s="345">
        <f t="shared" si="8"/>
        <v>34</v>
      </c>
      <c r="J295" s="334">
        <f t="shared" si="9"/>
        <v>0.265625</v>
      </c>
    </row>
    <row r="296" spans="1:10">
      <c r="A296" s="662"/>
      <c r="B296" s="662"/>
      <c r="C296" s="661"/>
      <c r="D296" s="661"/>
      <c r="E296" s="298" t="s">
        <v>45</v>
      </c>
      <c r="F296" s="301">
        <v>60</v>
      </c>
      <c r="G296" s="301">
        <v>55</v>
      </c>
      <c r="I296" s="345">
        <f t="shared" si="8"/>
        <v>-5</v>
      </c>
      <c r="J296" s="334">
        <f t="shared" si="9"/>
        <v>-8.3333333333333329E-2</v>
      </c>
    </row>
    <row r="297" spans="1:10">
      <c r="A297" s="662"/>
      <c r="B297" s="662"/>
      <c r="C297" s="661"/>
      <c r="D297" s="661"/>
      <c r="E297" s="298" t="s">
        <v>78</v>
      </c>
      <c r="F297" s="301">
        <v>188</v>
      </c>
      <c r="G297" s="301"/>
      <c r="I297" s="345">
        <f t="shared" si="8"/>
        <v>-188</v>
      </c>
      <c r="J297" s="334">
        <f t="shared" si="9"/>
        <v>-1</v>
      </c>
    </row>
    <row r="298" spans="1:10">
      <c r="A298" s="662"/>
      <c r="B298" s="662"/>
      <c r="C298" s="661"/>
      <c r="D298" s="661"/>
      <c r="E298" s="298" t="s">
        <v>62</v>
      </c>
      <c r="F298" s="301">
        <v>60</v>
      </c>
      <c r="G298" s="301">
        <v>61</v>
      </c>
      <c r="I298" s="345">
        <f t="shared" si="8"/>
        <v>1</v>
      </c>
      <c r="J298" s="334">
        <f t="shared" si="9"/>
        <v>1.6666666666666666E-2</v>
      </c>
    </row>
    <row r="299" spans="1:10">
      <c r="A299" s="662"/>
      <c r="B299" s="662"/>
      <c r="C299" s="661"/>
      <c r="D299" s="661"/>
      <c r="E299" s="298" t="s">
        <v>34</v>
      </c>
      <c r="F299" s="301">
        <v>54</v>
      </c>
      <c r="G299" s="301">
        <v>41</v>
      </c>
      <c r="I299" s="345">
        <f t="shared" si="8"/>
        <v>-13</v>
      </c>
      <c r="J299" s="334">
        <f t="shared" si="9"/>
        <v>-0.24074074074074073</v>
      </c>
    </row>
    <row r="300" spans="1:10">
      <c r="A300" s="662"/>
      <c r="B300" s="662"/>
      <c r="C300" s="661"/>
      <c r="D300" s="661"/>
      <c r="E300" s="298" t="s">
        <v>32</v>
      </c>
      <c r="F300" s="301">
        <v>131</v>
      </c>
      <c r="G300" s="301">
        <v>141</v>
      </c>
      <c r="I300" s="345">
        <f t="shared" si="8"/>
        <v>10</v>
      </c>
      <c r="J300" s="334">
        <f t="shared" si="9"/>
        <v>7.6335877862595422E-2</v>
      </c>
    </row>
    <row r="301" spans="1:10">
      <c r="A301" s="662"/>
      <c r="B301" s="662"/>
      <c r="C301" s="661"/>
      <c r="D301" s="661"/>
      <c r="E301" s="298" t="s">
        <v>63</v>
      </c>
      <c r="F301" s="301">
        <v>504</v>
      </c>
      <c r="G301" s="301">
        <v>483</v>
      </c>
      <c r="I301" s="345">
        <f t="shared" si="8"/>
        <v>-21</v>
      </c>
      <c r="J301" s="334">
        <f t="shared" si="9"/>
        <v>-4.1666666666666664E-2</v>
      </c>
    </row>
    <row r="302" spans="1:10">
      <c r="A302" s="662"/>
      <c r="B302" s="662"/>
      <c r="C302" s="661"/>
      <c r="D302" s="661"/>
      <c r="E302" s="298" t="s">
        <v>28</v>
      </c>
      <c r="F302" s="301">
        <v>298</v>
      </c>
      <c r="G302" s="301"/>
      <c r="I302" s="345">
        <f t="shared" si="8"/>
        <v>-298</v>
      </c>
      <c r="J302" s="334">
        <f t="shared" si="9"/>
        <v>-1</v>
      </c>
    </row>
    <row r="303" spans="1:10">
      <c r="A303" s="662"/>
      <c r="B303" s="662"/>
      <c r="C303" s="661"/>
      <c r="D303" s="661"/>
      <c r="E303" s="298" t="s">
        <v>223</v>
      </c>
      <c r="F303" s="301">
        <v>77</v>
      </c>
      <c r="G303" s="301">
        <v>71</v>
      </c>
      <c r="I303" s="345">
        <f t="shared" si="8"/>
        <v>-6</v>
      </c>
      <c r="J303" s="334">
        <f t="shared" si="9"/>
        <v>-7.792207792207792E-2</v>
      </c>
    </row>
    <row r="304" spans="1:10">
      <c r="A304" s="662"/>
      <c r="B304" s="662"/>
      <c r="C304" s="661"/>
      <c r="D304" s="661"/>
      <c r="E304" s="298" t="s">
        <v>224</v>
      </c>
      <c r="F304" s="301">
        <v>14</v>
      </c>
      <c r="G304" s="301"/>
      <c r="I304" s="345">
        <f t="shared" si="8"/>
        <v>-14</v>
      </c>
      <c r="J304" s="334">
        <f t="shared" si="9"/>
        <v>-1</v>
      </c>
    </row>
    <row r="305" spans="1:10">
      <c r="A305" s="662"/>
      <c r="B305" s="662"/>
      <c r="C305" s="661"/>
      <c r="D305" s="661"/>
      <c r="E305" s="298" t="s">
        <v>225</v>
      </c>
      <c r="F305" s="301">
        <v>5</v>
      </c>
      <c r="G305" s="301">
        <v>1</v>
      </c>
      <c r="I305" s="345">
        <f t="shared" si="8"/>
        <v>-4</v>
      </c>
      <c r="J305" s="334">
        <f t="shared" si="9"/>
        <v>-0.8</v>
      </c>
    </row>
    <row r="306" spans="1:10">
      <c r="A306" s="662"/>
      <c r="B306" s="662"/>
      <c r="C306" s="661"/>
      <c r="D306" s="661"/>
      <c r="E306" s="298" t="s">
        <v>226</v>
      </c>
      <c r="F306" s="301">
        <v>60</v>
      </c>
      <c r="G306" s="301">
        <v>73</v>
      </c>
      <c r="I306" s="345">
        <f t="shared" si="8"/>
        <v>13</v>
      </c>
      <c r="J306" s="334">
        <f t="shared" si="9"/>
        <v>0.21666666666666667</v>
      </c>
    </row>
    <row r="307" spans="1:10">
      <c r="A307" s="662"/>
      <c r="B307" s="662"/>
      <c r="C307" s="661"/>
      <c r="D307" s="661"/>
      <c r="E307" s="298" t="s">
        <v>227</v>
      </c>
      <c r="F307" s="301">
        <v>56</v>
      </c>
      <c r="G307" s="301">
        <v>54</v>
      </c>
      <c r="I307" s="345">
        <f t="shared" si="8"/>
        <v>-2</v>
      </c>
      <c r="J307" s="334">
        <f t="shared" si="9"/>
        <v>-3.5714285714285712E-2</v>
      </c>
    </row>
    <row r="308" spans="1:10">
      <c r="A308" s="662"/>
      <c r="B308" s="662"/>
      <c r="C308" s="661"/>
      <c r="D308" s="661"/>
      <c r="E308" s="298" t="s">
        <v>109</v>
      </c>
      <c r="F308" s="301">
        <v>19</v>
      </c>
      <c r="G308" s="301">
        <v>4</v>
      </c>
      <c r="I308" s="345">
        <f t="shared" si="8"/>
        <v>-15</v>
      </c>
      <c r="J308" s="334">
        <f t="shared" si="9"/>
        <v>-0.78947368421052633</v>
      </c>
    </row>
    <row r="309" spans="1:10">
      <c r="A309" s="662"/>
      <c r="B309" s="662"/>
      <c r="C309" s="661">
        <v>2</v>
      </c>
      <c r="D309" s="661"/>
      <c r="E309" s="298" t="s">
        <v>523</v>
      </c>
      <c r="F309" s="301">
        <v>96</v>
      </c>
      <c r="G309" s="301">
        <v>90</v>
      </c>
      <c r="I309" s="345">
        <f t="shared" si="8"/>
        <v>-6</v>
      </c>
      <c r="J309" s="334">
        <f t="shared" si="9"/>
        <v>-6.25E-2</v>
      </c>
    </row>
    <row r="310" spans="1:10">
      <c r="A310" s="662"/>
      <c r="B310" s="662"/>
      <c r="C310" s="661"/>
      <c r="D310" s="661"/>
      <c r="E310" s="298" t="s">
        <v>524</v>
      </c>
      <c r="F310" s="301">
        <v>126</v>
      </c>
      <c r="G310" s="301">
        <v>145</v>
      </c>
      <c r="I310" s="345">
        <f t="shared" si="8"/>
        <v>19</v>
      </c>
      <c r="J310" s="334">
        <f t="shared" si="9"/>
        <v>0.15079365079365079</v>
      </c>
    </row>
    <row r="311" spans="1:10">
      <c r="A311" s="662"/>
      <c r="B311" s="662"/>
      <c r="C311" s="661"/>
      <c r="D311" s="661"/>
      <c r="E311" s="298" t="s">
        <v>525</v>
      </c>
      <c r="F311" s="301">
        <v>33</v>
      </c>
      <c r="G311" s="301">
        <v>48</v>
      </c>
      <c r="I311" s="345">
        <f t="shared" si="8"/>
        <v>15</v>
      </c>
      <c r="J311" s="334">
        <f t="shared" si="9"/>
        <v>0.45454545454545453</v>
      </c>
    </row>
    <row r="312" spans="1:10">
      <c r="A312" s="662"/>
      <c r="B312" s="662"/>
      <c r="C312" s="661"/>
      <c r="D312" s="661"/>
      <c r="E312" s="298" t="s">
        <v>527</v>
      </c>
      <c r="F312" s="301">
        <v>64</v>
      </c>
      <c r="G312" s="301">
        <v>79</v>
      </c>
      <c r="I312" s="345">
        <f t="shared" si="8"/>
        <v>15</v>
      </c>
      <c r="J312" s="334">
        <f t="shared" si="9"/>
        <v>0.234375</v>
      </c>
    </row>
    <row r="313" spans="1:10">
      <c r="A313" s="662"/>
      <c r="B313" s="662"/>
      <c r="C313" s="661"/>
      <c r="D313" s="661"/>
      <c r="E313" s="298" t="s">
        <v>17</v>
      </c>
      <c r="F313" s="301">
        <v>492</v>
      </c>
      <c r="G313" s="301">
        <v>523</v>
      </c>
      <c r="I313" s="345">
        <f t="shared" si="8"/>
        <v>31</v>
      </c>
      <c r="J313" s="334">
        <f t="shared" si="9"/>
        <v>6.3008130081300809E-2</v>
      </c>
    </row>
    <row r="314" spans="1:10">
      <c r="A314" s="662"/>
      <c r="B314" s="662"/>
      <c r="C314" s="661"/>
      <c r="D314" s="661"/>
      <c r="E314" s="298" t="s">
        <v>29</v>
      </c>
      <c r="F314" s="301">
        <v>129</v>
      </c>
      <c r="G314" s="301">
        <v>100</v>
      </c>
      <c r="I314" s="345">
        <f t="shared" si="8"/>
        <v>-29</v>
      </c>
      <c r="J314" s="334">
        <f t="shared" si="9"/>
        <v>-0.22480620155038761</v>
      </c>
    </row>
    <row r="315" spans="1:10">
      <c r="A315" s="662"/>
      <c r="B315" s="662"/>
      <c r="C315" s="661"/>
      <c r="D315" s="661"/>
      <c r="E315" s="298" t="s">
        <v>47</v>
      </c>
      <c r="F315" s="301">
        <v>41</v>
      </c>
      <c r="G315" s="301">
        <v>50</v>
      </c>
      <c r="I315" s="345">
        <f t="shared" si="8"/>
        <v>9</v>
      </c>
      <c r="J315" s="334">
        <f t="shared" si="9"/>
        <v>0.21951219512195122</v>
      </c>
    </row>
    <row r="316" spans="1:10">
      <c r="A316" s="662"/>
      <c r="B316" s="662"/>
      <c r="C316" s="661"/>
      <c r="D316" s="661"/>
      <c r="E316" s="298" t="s">
        <v>104</v>
      </c>
      <c r="F316" s="301">
        <v>136</v>
      </c>
      <c r="G316" s="301">
        <v>139</v>
      </c>
      <c r="I316" s="345">
        <f t="shared" si="8"/>
        <v>3</v>
      </c>
      <c r="J316" s="334">
        <f t="shared" si="9"/>
        <v>2.2058823529411766E-2</v>
      </c>
    </row>
    <row r="317" spans="1:10">
      <c r="A317" s="662"/>
      <c r="B317" s="662"/>
      <c r="C317" s="661"/>
      <c r="D317" s="661"/>
      <c r="E317" s="298" t="s">
        <v>79</v>
      </c>
      <c r="F317" s="301">
        <v>52</v>
      </c>
      <c r="G317" s="301">
        <v>39</v>
      </c>
      <c r="I317" s="345">
        <f t="shared" si="8"/>
        <v>-13</v>
      </c>
      <c r="J317" s="334">
        <f t="shared" si="9"/>
        <v>-0.25</v>
      </c>
    </row>
    <row r="318" spans="1:10">
      <c r="A318" s="662"/>
      <c r="B318" s="662"/>
      <c r="C318" s="661"/>
      <c r="D318" s="661"/>
      <c r="E318" s="298" t="s">
        <v>35</v>
      </c>
      <c r="F318" s="301">
        <v>33</v>
      </c>
      <c r="G318" s="301">
        <v>41</v>
      </c>
      <c r="I318" s="345">
        <f t="shared" si="8"/>
        <v>8</v>
      </c>
      <c r="J318" s="334">
        <f t="shared" si="9"/>
        <v>0.24242424242424243</v>
      </c>
    </row>
    <row r="319" spans="1:10">
      <c r="A319" s="662"/>
      <c r="B319" s="662"/>
      <c r="C319" s="661"/>
      <c r="D319" s="661"/>
      <c r="E319" s="298" t="s">
        <v>33</v>
      </c>
      <c r="F319" s="301">
        <v>117</v>
      </c>
      <c r="G319" s="301">
        <v>90</v>
      </c>
      <c r="I319" s="345">
        <f t="shared" si="8"/>
        <v>-27</v>
      </c>
      <c r="J319" s="334">
        <f t="shared" si="9"/>
        <v>-0.23076923076923078</v>
      </c>
    </row>
    <row r="320" spans="1:10">
      <c r="A320" s="662"/>
      <c r="B320" s="662"/>
      <c r="C320" s="661"/>
      <c r="D320" s="661"/>
      <c r="E320" s="298" t="s">
        <v>80</v>
      </c>
      <c r="F320" s="301">
        <v>463</v>
      </c>
      <c r="G320" s="301">
        <v>415</v>
      </c>
      <c r="I320" s="345">
        <f t="shared" si="8"/>
        <v>-48</v>
      </c>
      <c r="J320" s="334">
        <f t="shared" si="9"/>
        <v>-0.10367170626349892</v>
      </c>
    </row>
    <row r="321" spans="1:10">
      <c r="A321" s="662"/>
      <c r="B321" s="662"/>
      <c r="C321" s="661"/>
      <c r="D321" s="661"/>
      <c r="E321" s="298" t="s">
        <v>31</v>
      </c>
      <c r="F321" s="301">
        <v>213</v>
      </c>
      <c r="G321" s="301">
        <v>229</v>
      </c>
      <c r="I321" s="345">
        <f t="shared" si="8"/>
        <v>16</v>
      </c>
      <c r="J321" s="334">
        <f t="shared" si="9"/>
        <v>7.5117370892018781E-2</v>
      </c>
    </row>
    <row r="322" spans="1:10">
      <c r="A322" s="662"/>
      <c r="B322" s="662"/>
      <c r="C322" s="661"/>
      <c r="D322" s="661"/>
      <c r="E322" s="298" t="s">
        <v>228</v>
      </c>
      <c r="F322" s="301">
        <v>60</v>
      </c>
      <c r="G322" s="301">
        <v>40</v>
      </c>
      <c r="I322" s="345">
        <f t="shared" si="8"/>
        <v>-20</v>
      </c>
      <c r="J322" s="334">
        <f t="shared" si="9"/>
        <v>-0.33333333333333331</v>
      </c>
    </row>
    <row r="323" spans="1:10">
      <c r="A323" s="662"/>
      <c r="B323" s="662"/>
      <c r="C323" s="661"/>
      <c r="D323" s="661"/>
      <c r="E323" s="298" t="s">
        <v>229</v>
      </c>
      <c r="F323" s="301">
        <v>7</v>
      </c>
      <c r="G323" s="301">
        <v>5</v>
      </c>
      <c r="I323" s="345">
        <f t="shared" si="8"/>
        <v>-2</v>
      </c>
      <c r="J323" s="334">
        <f t="shared" si="9"/>
        <v>-0.2857142857142857</v>
      </c>
    </row>
    <row r="324" spans="1:10">
      <c r="A324" s="662"/>
      <c r="B324" s="662"/>
      <c r="C324" s="661"/>
      <c r="D324" s="661"/>
      <c r="E324" s="298" t="s">
        <v>230</v>
      </c>
      <c r="F324" s="301">
        <v>3</v>
      </c>
      <c r="G324" s="301">
        <v>2</v>
      </c>
      <c r="I324" s="345">
        <f t="shared" si="8"/>
        <v>-1</v>
      </c>
      <c r="J324" s="334">
        <f t="shared" si="9"/>
        <v>-0.33333333333333331</v>
      </c>
    </row>
    <row r="325" spans="1:10">
      <c r="A325" s="662"/>
      <c r="B325" s="662"/>
      <c r="C325" s="661"/>
      <c r="D325" s="661"/>
      <c r="E325" s="298" t="s">
        <v>231</v>
      </c>
      <c r="F325" s="301">
        <v>24</v>
      </c>
      <c r="G325" s="301">
        <v>31</v>
      </c>
      <c r="I325" s="345">
        <f t="shared" si="8"/>
        <v>7</v>
      </c>
      <c r="J325" s="334">
        <f t="shared" si="9"/>
        <v>0.29166666666666669</v>
      </c>
    </row>
    <row r="326" spans="1:10">
      <c r="A326" s="662"/>
      <c r="B326" s="662"/>
      <c r="C326" s="661"/>
      <c r="D326" s="661"/>
      <c r="E326" s="298" t="s">
        <v>232</v>
      </c>
      <c r="F326" s="301">
        <v>24</v>
      </c>
      <c r="G326" s="301">
        <v>39</v>
      </c>
      <c r="I326" s="345">
        <f t="shared" si="8"/>
        <v>15</v>
      </c>
      <c r="J326" s="334">
        <f t="shared" si="9"/>
        <v>0.625</v>
      </c>
    </row>
    <row r="327" spans="1:10">
      <c r="A327" s="662"/>
      <c r="B327" s="662"/>
      <c r="C327" s="661"/>
      <c r="D327" s="661"/>
      <c r="E327" s="298" t="s">
        <v>110</v>
      </c>
      <c r="F327" s="301">
        <v>12</v>
      </c>
      <c r="G327" s="301">
        <v>14</v>
      </c>
      <c r="I327" s="345">
        <f t="shared" si="8"/>
        <v>2</v>
      </c>
      <c r="J327" s="334">
        <f t="shared" si="9"/>
        <v>0.16666666666666666</v>
      </c>
    </row>
    <row r="328" spans="1:10">
      <c r="A328" s="662"/>
      <c r="B328" s="310" t="s">
        <v>528</v>
      </c>
      <c r="C328" s="311"/>
      <c r="D328" s="311"/>
      <c r="E328" s="339"/>
      <c r="F328" s="313">
        <v>4852</v>
      </c>
      <c r="G328" s="313">
        <v>4752</v>
      </c>
      <c r="I328" s="340">
        <f t="shared" si="8"/>
        <v>-100</v>
      </c>
      <c r="J328" s="341">
        <f t="shared" si="9"/>
        <v>-2.0610057708161583E-2</v>
      </c>
    </row>
    <row r="329" spans="1:10" s="307" customFormat="1">
      <c r="A329" s="304" t="s">
        <v>93</v>
      </c>
      <c r="B329" s="304"/>
      <c r="C329" s="305"/>
      <c r="D329" s="305"/>
      <c r="E329" s="336"/>
      <c r="F329" s="306">
        <v>4864</v>
      </c>
      <c r="G329" s="306">
        <v>4779</v>
      </c>
      <c r="H329" s="308"/>
      <c r="I329" s="337">
        <f t="shared" ref="I329:I392" si="10">G329-F329</f>
        <v>-85</v>
      </c>
      <c r="J329" s="338">
        <f t="shared" ref="J329:J392" si="11">I329/F329</f>
        <v>-1.7475328947368422E-2</v>
      </c>
    </row>
    <row r="330" spans="1:10">
      <c r="A330" s="316" t="s">
        <v>87</v>
      </c>
      <c r="B330" s="316"/>
      <c r="C330" s="317"/>
      <c r="D330" s="317"/>
      <c r="E330" s="342"/>
      <c r="F330" s="318">
        <v>94872</v>
      </c>
      <c r="G330" s="318">
        <v>96268</v>
      </c>
      <c r="I330" s="343">
        <f t="shared" si="10"/>
        <v>1396</v>
      </c>
      <c r="J330" s="344">
        <f t="shared" si="11"/>
        <v>1.4714562779323721E-2</v>
      </c>
    </row>
    <row r="331" spans="1:10">
      <c r="E331" s="293"/>
      <c r="I331" s="295"/>
    </row>
    <row r="333" spans="1:10">
      <c r="A333" s="324"/>
    </row>
    <row r="334" spans="1:10">
      <c r="A334" s="324" t="s">
        <v>175</v>
      </c>
    </row>
    <row r="335" spans="1:10" ht="26.4">
      <c r="C335" s="296" t="s">
        <v>96</v>
      </c>
      <c r="D335" s="296" t="s">
        <v>97</v>
      </c>
      <c r="E335" s="296" t="s">
        <v>169</v>
      </c>
      <c r="F335" s="297" t="s">
        <v>499</v>
      </c>
      <c r="G335" s="297" t="s">
        <v>573</v>
      </c>
      <c r="H335" s="327"/>
      <c r="I335" s="328" t="s">
        <v>177</v>
      </c>
      <c r="J335" s="329" t="s">
        <v>178</v>
      </c>
    </row>
    <row r="336" spans="1:10">
      <c r="A336" s="662" t="s">
        <v>100</v>
      </c>
      <c r="B336" s="298" t="s">
        <v>124</v>
      </c>
      <c r="C336" s="299">
        <v>1</v>
      </c>
      <c r="D336" s="661">
        <v>2</v>
      </c>
      <c r="E336" s="298" t="s">
        <v>160</v>
      </c>
      <c r="F336" s="301">
        <v>4596</v>
      </c>
      <c r="G336" s="301">
        <v>4413</v>
      </c>
      <c r="I336" s="345">
        <f t="shared" si="10"/>
        <v>-183</v>
      </c>
      <c r="J336" s="334">
        <f t="shared" si="11"/>
        <v>-3.981723237597911E-2</v>
      </c>
    </row>
    <row r="337" spans="1:10">
      <c r="A337" s="662"/>
      <c r="B337" s="298" t="s">
        <v>125</v>
      </c>
      <c r="C337" s="299">
        <v>2</v>
      </c>
      <c r="D337" s="661"/>
      <c r="E337" s="298" t="s">
        <v>161</v>
      </c>
      <c r="F337" s="301">
        <v>6279</v>
      </c>
      <c r="G337" s="301">
        <v>6328</v>
      </c>
      <c r="I337" s="345">
        <f t="shared" si="10"/>
        <v>49</v>
      </c>
      <c r="J337" s="334">
        <f t="shared" si="11"/>
        <v>7.803790412486065E-3</v>
      </c>
    </row>
    <row r="338" spans="1:10" s="307" customFormat="1">
      <c r="A338" s="304" t="s">
        <v>105</v>
      </c>
      <c r="B338" s="304"/>
      <c r="C338" s="305"/>
      <c r="D338" s="305"/>
      <c r="E338" s="336"/>
      <c r="F338" s="306">
        <v>10875</v>
      </c>
      <c r="G338" s="306">
        <v>10741</v>
      </c>
      <c r="H338" s="308"/>
      <c r="I338" s="337">
        <f t="shared" si="10"/>
        <v>-134</v>
      </c>
      <c r="J338" s="338">
        <f t="shared" si="11"/>
        <v>-1.232183908045977E-2</v>
      </c>
    </row>
    <row r="339" spans="1:10">
      <c r="A339" s="662" t="s">
        <v>498</v>
      </c>
      <c r="B339" s="298" t="s">
        <v>9</v>
      </c>
      <c r="C339" s="299">
        <v>1</v>
      </c>
      <c r="D339" s="299">
        <v>1</v>
      </c>
      <c r="E339" s="298" t="s">
        <v>10</v>
      </c>
      <c r="F339" s="301">
        <v>2340</v>
      </c>
      <c r="G339" s="301">
        <v>2294</v>
      </c>
      <c r="I339" s="345">
        <f t="shared" si="10"/>
        <v>-46</v>
      </c>
      <c r="J339" s="334">
        <f t="shared" si="11"/>
        <v>-1.9658119658119658E-2</v>
      </c>
    </row>
    <row r="340" spans="1:10">
      <c r="A340" s="662"/>
      <c r="B340" s="310" t="s">
        <v>580</v>
      </c>
      <c r="C340" s="311"/>
      <c r="D340" s="311"/>
      <c r="E340" s="339"/>
      <c r="F340" s="313">
        <v>2340</v>
      </c>
      <c r="G340" s="313">
        <v>2294</v>
      </c>
      <c r="I340" s="340">
        <f t="shared" si="10"/>
        <v>-46</v>
      </c>
      <c r="J340" s="341">
        <f t="shared" si="11"/>
        <v>-1.9658119658119658E-2</v>
      </c>
    </row>
    <row r="341" spans="1:10">
      <c r="A341" s="662"/>
      <c r="B341" s="662" t="s">
        <v>158</v>
      </c>
      <c r="C341" s="299">
        <v>1</v>
      </c>
      <c r="D341" s="661">
        <v>2</v>
      </c>
      <c r="E341" s="298" t="s">
        <v>164</v>
      </c>
      <c r="F341" s="301">
        <v>716</v>
      </c>
      <c r="G341" s="301">
        <v>673</v>
      </c>
      <c r="I341" s="345">
        <f t="shared" si="10"/>
        <v>-43</v>
      </c>
      <c r="J341" s="334">
        <f t="shared" si="11"/>
        <v>-6.0055865921787709E-2</v>
      </c>
    </row>
    <row r="342" spans="1:10">
      <c r="A342" s="662"/>
      <c r="B342" s="662"/>
      <c r="C342" s="299">
        <v>2</v>
      </c>
      <c r="D342" s="661"/>
      <c r="E342" s="298" t="s">
        <v>171</v>
      </c>
      <c r="F342" s="301">
        <v>550</v>
      </c>
      <c r="G342" s="301">
        <v>648</v>
      </c>
      <c r="I342" s="345">
        <f t="shared" si="10"/>
        <v>98</v>
      </c>
      <c r="J342" s="334">
        <f t="shared" si="11"/>
        <v>0.17818181818181819</v>
      </c>
    </row>
    <row r="343" spans="1:10">
      <c r="A343" s="662"/>
      <c r="B343" s="310" t="s">
        <v>159</v>
      </c>
      <c r="C343" s="311"/>
      <c r="D343" s="311"/>
      <c r="E343" s="339"/>
      <c r="F343" s="313">
        <v>1266</v>
      </c>
      <c r="G343" s="313">
        <v>1321</v>
      </c>
      <c r="I343" s="340">
        <f t="shared" si="10"/>
        <v>55</v>
      </c>
      <c r="J343" s="341">
        <f t="shared" si="11"/>
        <v>4.3443917851500792E-2</v>
      </c>
    </row>
    <row r="344" spans="1:10">
      <c r="A344" s="662"/>
      <c r="B344" s="662" t="s">
        <v>8</v>
      </c>
      <c r="C344" s="299">
        <v>1</v>
      </c>
      <c r="D344" s="661">
        <v>2</v>
      </c>
      <c r="E344" s="298" t="s">
        <v>162</v>
      </c>
      <c r="F344" s="301">
        <v>1297</v>
      </c>
      <c r="G344" s="301">
        <v>1224</v>
      </c>
      <c r="I344" s="345">
        <f t="shared" si="10"/>
        <v>-73</v>
      </c>
      <c r="J344" s="334">
        <f t="shared" si="11"/>
        <v>-5.6283731688511952E-2</v>
      </c>
    </row>
    <row r="345" spans="1:10">
      <c r="A345" s="662"/>
      <c r="B345" s="662"/>
      <c r="C345" s="299">
        <v>2</v>
      </c>
      <c r="D345" s="661"/>
      <c r="E345" s="298" t="s">
        <v>184</v>
      </c>
      <c r="F345" s="301">
        <v>1241</v>
      </c>
      <c r="G345" s="301">
        <v>1244</v>
      </c>
      <c r="I345" s="345">
        <f t="shared" si="10"/>
        <v>3</v>
      </c>
      <c r="J345" s="334">
        <f t="shared" si="11"/>
        <v>2.4174053182917004E-3</v>
      </c>
    </row>
    <row r="346" spans="1:10">
      <c r="A346" s="662"/>
      <c r="B346" s="310" t="s">
        <v>94</v>
      </c>
      <c r="C346" s="311"/>
      <c r="D346" s="311"/>
      <c r="E346" s="339"/>
      <c r="F346" s="313">
        <v>2538</v>
      </c>
      <c r="G346" s="313">
        <v>2468</v>
      </c>
      <c r="I346" s="340">
        <f t="shared" si="10"/>
        <v>-70</v>
      </c>
      <c r="J346" s="341">
        <f t="shared" si="11"/>
        <v>-2.7580772261623327E-2</v>
      </c>
    </row>
    <row r="347" spans="1:10" s="307" customFormat="1">
      <c r="A347" s="304" t="s">
        <v>497</v>
      </c>
      <c r="B347" s="304"/>
      <c r="C347" s="305"/>
      <c r="D347" s="305"/>
      <c r="E347" s="336"/>
      <c r="F347" s="306">
        <v>6144</v>
      </c>
      <c r="G347" s="306">
        <v>6083</v>
      </c>
      <c r="H347" s="308"/>
      <c r="I347" s="337">
        <f t="shared" si="10"/>
        <v>-61</v>
      </c>
      <c r="J347" s="338">
        <f t="shared" si="11"/>
        <v>-9.9283854166666661E-3</v>
      </c>
    </row>
    <row r="348" spans="1:10">
      <c r="A348" s="662" t="s">
        <v>99</v>
      </c>
      <c r="B348" s="662" t="s">
        <v>418</v>
      </c>
      <c r="C348" s="661">
        <v>1</v>
      </c>
      <c r="D348" s="661">
        <v>1</v>
      </c>
      <c r="E348" s="298" t="s">
        <v>136</v>
      </c>
      <c r="F348" s="301">
        <v>212</v>
      </c>
      <c r="G348" s="301">
        <v>206</v>
      </c>
      <c r="I348" s="345">
        <f t="shared" si="10"/>
        <v>-6</v>
      </c>
      <c r="J348" s="334">
        <f t="shared" si="11"/>
        <v>-2.8301886792452831E-2</v>
      </c>
    </row>
    <row r="349" spans="1:10">
      <c r="A349" s="662"/>
      <c r="B349" s="662"/>
      <c r="C349" s="661"/>
      <c r="D349" s="661"/>
      <c r="E349" s="298" t="s">
        <v>137</v>
      </c>
      <c r="F349" s="301">
        <v>952</v>
      </c>
      <c r="G349" s="301">
        <v>905</v>
      </c>
      <c r="I349" s="345">
        <f t="shared" si="10"/>
        <v>-47</v>
      </c>
      <c r="J349" s="334">
        <f t="shared" si="11"/>
        <v>-4.9369747899159662E-2</v>
      </c>
    </row>
    <row r="350" spans="1:10">
      <c r="A350" s="662"/>
      <c r="B350" s="662"/>
      <c r="C350" s="661"/>
      <c r="D350" s="661"/>
      <c r="E350" s="298" t="s">
        <v>187</v>
      </c>
      <c r="F350" s="301">
        <v>39</v>
      </c>
      <c r="G350" s="301">
        <v>34</v>
      </c>
      <c r="I350" s="345">
        <f t="shared" si="10"/>
        <v>-5</v>
      </c>
      <c r="J350" s="334">
        <f t="shared" si="11"/>
        <v>-0.12820512820512819</v>
      </c>
    </row>
    <row r="351" spans="1:10">
      <c r="A351" s="662"/>
      <c r="B351" s="662"/>
      <c r="C351" s="661"/>
      <c r="D351" s="661"/>
      <c r="E351" s="298" t="s">
        <v>165</v>
      </c>
      <c r="F351" s="301">
        <v>43</v>
      </c>
      <c r="G351" s="301">
        <v>32</v>
      </c>
      <c r="I351" s="345">
        <f t="shared" si="10"/>
        <v>-11</v>
      </c>
      <c r="J351" s="334">
        <f t="shared" si="11"/>
        <v>-0.2558139534883721</v>
      </c>
    </row>
    <row r="352" spans="1:10">
      <c r="A352" s="662"/>
      <c r="B352" s="662"/>
      <c r="C352" s="661"/>
      <c r="D352" s="661"/>
      <c r="E352" s="298" t="s">
        <v>138</v>
      </c>
      <c r="F352" s="301">
        <v>793</v>
      </c>
      <c r="G352" s="301">
        <v>803</v>
      </c>
      <c r="I352" s="345">
        <f t="shared" si="10"/>
        <v>10</v>
      </c>
      <c r="J352" s="334">
        <f t="shared" si="11"/>
        <v>1.2610340479192938E-2</v>
      </c>
    </row>
    <row r="353" spans="1:10">
      <c r="A353" s="662"/>
      <c r="B353" s="662"/>
      <c r="C353" s="661"/>
      <c r="D353" s="661"/>
      <c r="E353" s="298" t="s">
        <v>139</v>
      </c>
      <c r="F353" s="301">
        <v>2086</v>
      </c>
      <c r="G353" s="301">
        <v>1976</v>
      </c>
      <c r="I353" s="345">
        <f t="shared" si="10"/>
        <v>-110</v>
      </c>
      <c r="J353" s="334">
        <f t="shared" si="11"/>
        <v>-5.2732502396931925E-2</v>
      </c>
    </row>
    <row r="354" spans="1:10">
      <c r="A354" s="662"/>
      <c r="B354" s="662"/>
      <c r="C354" s="661"/>
      <c r="D354" s="661"/>
      <c r="E354" s="298" t="s">
        <v>14</v>
      </c>
      <c r="F354" s="301">
        <v>3141</v>
      </c>
      <c r="G354" s="301">
        <v>3378</v>
      </c>
      <c r="I354" s="345">
        <f t="shared" si="10"/>
        <v>237</v>
      </c>
      <c r="J354" s="334">
        <f t="shared" si="11"/>
        <v>7.5453677172874878E-2</v>
      </c>
    </row>
    <row r="355" spans="1:10">
      <c r="A355" s="662"/>
      <c r="B355" s="310" t="s">
        <v>582</v>
      </c>
      <c r="C355" s="311"/>
      <c r="D355" s="311"/>
      <c r="E355" s="339"/>
      <c r="F355" s="313"/>
      <c r="G355" s="313"/>
      <c r="I355" s="340">
        <f t="shared" si="10"/>
        <v>0</v>
      </c>
      <c r="J355" s="341" t="e">
        <f t="shared" si="11"/>
        <v>#DIV/0!</v>
      </c>
    </row>
    <row r="356" spans="1:10">
      <c r="A356" s="662"/>
      <c r="B356" s="662" t="s">
        <v>503</v>
      </c>
      <c r="C356" s="661">
        <v>1</v>
      </c>
      <c r="D356" s="661">
        <v>2</v>
      </c>
      <c r="E356" s="298" t="s">
        <v>505</v>
      </c>
      <c r="F356" s="301">
        <v>21</v>
      </c>
      <c r="G356" s="301">
        <v>22</v>
      </c>
      <c r="I356" s="345">
        <f t="shared" si="10"/>
        <v>1</v>
      </c>
      <c r="J356" s="334">
        <f t="shared" si="11"/>
        <v>4.7619047619047616E-2</v>
      </c>
    </row>
    <row r="357" spans="1:10">
      <c r="A357" s="662"/>
      <c r="B357" s="662"/>
      <c r="C357" s="661"/>
      <c r="D357" s="661"/>
      <c r="E357" s="298" t="s">
        <v>583</v>
      </c>
      <c r="F357" s="301"/>
      <c r="G357" s="301">
        <v>24</v>
      </c>
      <c r="I357" s="345">
        <f t="shared" si="10"/>
        <v>24</v>
      </c>
      <c r="J357" s="334" t="e">
        <f t="shared" si="11"/>
        <v>#DIV/0!</v>
      </c>
    </row>
    <row r="358" spans="1:10">
      <c r="A358" s="662"/>
      <c r="B358" s="662"/>
      <c r="C358" s="661"/>
      <c r="D358" s="661"/>
      <c r="E358" s="298" t="s">
        <v>37</v>
      </c>
      <c r="F358" s="301">
        <v>12</v>
      </c>
      <c r="G358" s="301">
        <v>13</v>
      </c>
      <c r="I358" s="345">
        <f t="shared" si="10"/>
        <v>1</v>
      </c>
      <c r="J358" s="334">
        <f t="shared" si="11"/>
        <v>8.3333333333333329E-2</v>
      </c>
    </row>
    <row r="359" spans="1:10">
      <c r="A359" s="662"/>
      <c r="B359" s="662"/>
      <c r="C359" s="661">
        <v>2</v>
      </c>
      <c r="D359" s="661"/>
      <c r="E359" s="298" t="s">
        <v>585</v>
      </c>
      <c r="F359" s="301"/>
      <c r="G359" s="301">
        <v>13</v>
      </c>
      <c r="I359" s="345">
        <f t="shared" si="10"/>
        <v>13</v>
      </c>
      <c r="J359" s="334" t="e">
        <f t="shared" si="11"/>
        <v>#DIV/0!</v>
      </c>
    </row>
    <row r="360" spans="1:10">
      <c r="A360" s="662"/>
      <c r="B360" s="662"/>
      <c r="C360" s="661"/>
      <c r="D360" s="661"/>
      <c r="E360" s="298" t="s">
        <v>38</v>
      </c>
      <c r="F360" s="301">
        <v>12</v>
      </c>
      <c r="G360" s="301">
        <v>8</v>
      </c>
      <c r="I360" s="345">
        <f t="shared" si="10"/>
        <v>-4</v>
      </c>
      <c r="J360" s="334">
        <f t="shared" si="11"/>
        <v>-0.33333333333333331</v>
      </c>
    </row>
    <row r="361" spans="1:10">
      <c r="A361" s="662"/>
      <c r="B361" s="310" t="s">
        <v>506</v>
      </c>
      <c r="C361" s="311"/>
      <c r="D361" s="311"/>
      <c r="E361" s="339"/>
      <c r="F361" s="313">
        <v>45</v>
      </c>
      <c r="G361" s="313">
        <v>80</v>
      </c>
      <c r="I361" s="340">
        <f t="shared" si="10"/>
        <v>35</v>
      </c>
      <c r="J361" s="341">
        <f t="shared" si="11"/>
        <v>0.77777777777777779</v>
      </c>
    </row>
    <row r="362" spans="1:10">
      <c r="A362" s="662"/>
      <c r="B362" s="662" t="s">
        <v>507</v>
      </c>
      <c r="C362" s="661">
        <v>1</v>
      </c>
      <c r="D362" s="661">
        <v>2</v>
      </c>
      <c r="E362" s="298" t="s">
        <v>140</v>
      </c>
      <c r="F362" s="301">
        <v>49</v>
      </c>
      <c r="G362" s="301">
        <v>46</v>
      </c>
      <c r="I362" s="345">
        <f t="shared" si="10"/>
        <v>-3</v>
      </c>
      <c r="J362" s="334">
        <f t="shared" si="11"/>
        <v>-6.1224489795918366E-2</v>
      </c>
    </row>
    <row r="363" spans="1:10">
      <c r="A363" s="662"/>
      <c r="B363" s="662"/>
      <c r="C363" s="661"/>
      <c r="D363" s="661"/>
      <c r="E363" s="298" t="s">
        <v>111</v>
      </c>
      <c r="F363" s="301">
        <v>208</v>
      </c>
      <c r="G363" s="301">
        <v>232</v>
      </c>
      <c r="I363" s="345">
        <f t="shared" si="10"/>
        <v>24</v>
      </c>
      <c r="J363" s="334">
        <f t="shared" si="11"/>
        <v>0.11538461538461539</v>
      </c>
    </row>
    <row r="364" spans="1:10">
      <c r="A364" s="662"/>
      <c r="B364" s="662"/>
      <c r="C364" s="661"/>
      <c r="D364" s="661"/>
      <c r="E364" s="298" t="s">
        <v>112</v>
      </c>
      <c r="F364" s="301">
        <v>7</v>
      </c>
      <c r="G364" s="301">
        <v>9</v>
      </c>
      <c r="I364" s="345">
        <f t="shared" si="10"/>
        <v>2</v>
      </c>
      <c r="J364" s="334">
        <f t="shared" si="11"/>
        <v>0.2857142857142857</v>
      </c>
    </row>
    <row r="365" spans="1:10">
      <c r="A365" s="662"/>
      <c r="B365" s="662"/>
      <c r="C365" s="661"/>
      <c r="D365" s="661"/>
      <c r="E365" s="298" t="s">
        <v>113</v>
      </c>
      <c r="F365" s="301">
        <v>298</v>
      </c>
      <c r="G365" s="301">
        <v>332</v>
      </c>
      <c r="I365" s="345">
        <f t="shared" si="10"/>
        <v>34</v>
      </c>
      <c r="J365" s="334">
        <f t="shared" si="11"/>
        <v>0.11409395973154363</v>
      </c>
    </row>
    <row r="366" spans="1:10">
      <c r="A366" s="662"/>
      <c r="B366" s="662"/>
      <c r="C366" s="661"/>
      <c r="D366" s="661"/>
      <c r="E366" s="298" t="s">
        <v>118</v>
      </c>
      <c r="F366" s="301">
        <v>139</v>
      </c>
      <c r="G366" s="301">
        <v>114</v>
      </c>
      <c r="I366" s="345">
        <f t="shared" si="10"/>
        <v>-25</v>
      </c>
      <c r="J366" s="334">
        <f t="shared" si="11"/>
        <v>-0.17985611510791366</v>
      </c>
    </row>
    <row r="367" spans="1:10">
      <c r="A367" s="662"/>
      <c r="B367" s="662"/>
      <c r="C367" s="661"/>
      <c r="D367" s="661"/>
      <c r="E367" s="298" t="s">
        <v>114</v>
      </c>
      <c r="F367" s="301">
        <v>1785</v>
      </c>
      <c r="G367" s="301">
        <v>1822</v>
      </c>
      <c r="I367" s="345">
        <f t="shared" si="10"/>
        <v>37</v>
      </c>
      <c r="J367" s="334">
        <f t="shared" si="11"/>
        <v>2.072829131652661E-2</v>
      </c>
    </row>
    <row r="368" spans="1:10">
      <c r="A368" s="662"/>
      <c r="B368" s="662"/>
      <c r="C368" s="661"/>
      <c r="D368" s="661"/>
      <c r="E368" s="298" t="s">
        <v>142</v>
      </c>
      <c r="F368" s="301">
        <v>22</v>
      </c>
      <c r="G368" s="301">
        <v>45</v>
      </c>
      <c r="I368" s="345">
        <f t="shared" si="10"/>
        <v>23</v>
      </c>
      <c r="J368" s="334">
        <f t="shared" si="11"/>
        <v>1.0454545454545454</v>
      </c>
    </row>
    <row r="369" spans="1:10">
      <c r="A369" s="662"/>
      <c r="B369" s="662"/>
      <c r="C369" s="661">
        <v>2</v>
      </c>
      <c r="D369" s="661"/>
      <c r="E369" s="298" t="s">
        <v>143</v>
      </c>
      <c r="F369" s="301">
        <v>16</v>
      </c>
      <c r="G369" s="301">
        <v>34</v>
      </c>
      <c r="I369" s="345">
        <f t="shared" si="10"/>
        <v>18</v>
      </c>
      <c r="J369" s="334">
        <f t="shared" si="11"/>
        <v>1.125</v>
      </c>
    </row>
    <row r="370" spans="1:10">
      <c r="A370" s="662"/>
      <c r="B370" s="662"/>
      <c r="C370" s="661"/>
      <c r="D370" s="661"/>
      <c r="E370" s="298" t="s">
        <v>119</v>
      </c>
      <c r="F370" s="301">
        <v>190</v>
      </c>
      <c r="G370" s="301">
        <v>161</v>
      </c>
      <c r="I370" s="345">
        <f t="shared" si="10"/>
        <v>-29</v>
      </c>
      <c r="J370" s="334">
        <f t="shared" si="11"/>
        <v>-0.15263157894736842</v>
      </c>
    </row>
    <row r="371" spans="1:10">
      <c r="A371" s="662"/>
      <c r="B371" s="662"/>
      <c r="C371" s="661"/>
      <c r="D371" s="661"/>
      <c r="E371" s="298" t="s">
        <v>120</v>
      </c>
      <c r="F371" s="301">
        <v>6</v>
      </c>
      <c r="G371" s="301">
        <v>4</v>
      </c>
      <c r="I371" s="345">
        <f t="shared" si="10"/>
        <v>-2</v>
      </c>
      <c r="J371" s="334">
        <f t="shared" si="11"/>
        <v>-0.33333333333333331</v>
      </c>
    </row>
    <row r="372" spans="1:10">
      <c r="A372" s="662"/>
      <c r="B372" s="662"/>
      <c r="C372" s="661"/>
      <c r="D372" s="661"/>
      <c r="E372" s="298" t="s">
        <v>121</v>
      </c>
      <c r="F372" s="301">
        <v>265</v>
      </c>
      <c r="G372" s="301">
        <v>233</v>
      </c>
      <c r="I372" s="345">
        <f t="shared" si="10"/>
        <v>-32</v>
      </c>
      <c r="J372" s="334">
        <f t="shared" si="11"/>
        <v>-0.12075471698113208</v>
      </c>
    </row>
    <row r="373" spans="1:10">
      <c r="A373" s="662"/>
      <c r="B373" s="662"/>
      <c r="C373" s="661"/>
      <c r="D373" s="661"/>
      <c r="E373" s="298" t="s">
        <v>146</v>
      </c>
      <c r="F373" s="301">
        <v>119</v>
      </c>
      <c r="G373" s="301">
        <v>117</v>
      </c>
      <c r="I373" s="345">
        <f t="shared" si="10"/>
        <v>-2</v>
      </c>
      <c r="J373" s="334">
        <f t="shared" si="11"/>
        <v>-1.680672268907563E-2</v>
      </c>
    </row>
    <row r="374" spans="1:10">
      <c r="A374" s="662"/>
      <c r="B374" s="662"/>
      <c r="C374" s="661"/>
      <c r="D374" s="661"/>
      <c r="E374" s="298" t="s">
        <v>122</v>
      </c>
      <c r="F374" s="301">
        <v>1357</v>
      </c>
      <c r="G374" s="301">
        <v>1475</v>
      </c>
      <c r="I374" s="345">
        <f t="shared" si="10"/>
        <v>118</v>
      </c>
      <c r="J374" s="334">
        <f t="shared" si="11"/>
        <v>8.6956521739130432E-2</v>
      </c>
    </row>
    <row r="375" spans="1:10">
      <c r="A375" s="662"/>
      <c r="B375" s="662"/>
      <c r="C375" s="661"/>
      <c r="D375" s="661"/>
      <c r="E375" s="298" t="s">
        <v>145</v>
      </c>
      <c r="F375" s="301">
        <v>22</v>
      </c>
      <c r="G375" s="301">
        <v>20</v>
      </c>
      <c r="I375" s="345">
        <f t="shared" si="10"/>
        <v>-2</v>
      </c>
      <c r="J375" s="334">
        <f t="shared" si="11"/>
        <v>-9.0909090909090912E-2</v>
      </c>
    </row>
    <row r="376" spans="1:10">
      <c r="A376" s="662"/>
      <c r="B376" s="310" t="s">
        <v>508</v>
      </c>
      <c r="C376" s="311"/>
      <c r="D376" s="311"/>
      <c r="E376" s="339"/>
      <c r="F376" s="313">
        <v>4483</v>
      </c>
      <c r="G376" s="313">
        <v>4644</v>
      </c>
      <c r="I376" s="340">
        <f t="shared" si="10"/>
        <v>161</v>
      </c>
      <c r="J376" s="341">
        <f t="shared" si="11"/>
        <v>3.5913450814186926E-2</v>
      </c>
    </row>
    <row r="377" spans="1:10">
      <c r="A377" s="662"/>
      <c r="B377" s="662" t="s">
        <v>4</v>
      </c>
      <c r="C377" s="661">
        <v>1</v>
      </c>
      <c r="D377" s="661">
        <v>2</v>
      </c>
      <c r="E377" s="298" t="s">
        <v>509</v>
      </c>
      <c r="F377" s="301">
        <v>138</v>
      </c>
      <c r="G377" s="301">
        <v>147</v>
      </c>
      <c r="I377" s="345">
        <f t="shared" si="10"/>
        <v>9</v>
      </c>
      <c r="J377" s="334">
        <f t="shared" si="11"/>
        <v>6.5217391304347824E-2</v>
      </c>
    </row>
    <row r="378" spans="1:10">
      <c r="A378" s="662"/>
      <c r="B378" s="662"/>
      <c r="C378" s="661"/>
      <c r="D378" s="661"/>
      <c r="E378" s="298" t="s">
        <v>511</v>
      </c>
      <c r="F378" s="301">
        <v>34</v>
      </c>
      <c r="G378" s="301">
        <v>38</v>
      </c>
      <c r="I378" s="345">
        <f t="shared" si="10"/>
        <v>4</v>
      </c>
      <c r="J378" s="334">
        <f t="shared" si="11"/>
        <v>0.11764705882352941</v>
      </c>
    </row>
    <row r="379" spans="1:10">
      <c r="A379" s="662"/>
      <c r="B379" s="662"/>
      <c r="C379" s="661"/>
      <c r="D379" s="661"/>
      <c r="E379" s="298" t="s">
        <v>24</v>
      </c>
      <c r="F379" s="301">
        <v>226</v>
      </c>
      <c r="G379" s="301">
        <v>214</v>
      </c>
      <c r="I379" s="345">
        <f t="shared" si="10"/>
        <v>-12</v>
      </c>
      <c r="J379" s="334">
        <f t="shared" si="11"/>
        <v>-5.3097345132743362E-2</v>
      </c>
    </row>
    <row r="380" spans="1:10">
      <c r="A380" s="662"/>
      <c r="B380" s="662"/>
      <c r="C380" s="661"/>
      <c r="D380" s="661"/>
      <c r="E380" s="298" t="s">
        <v>55</v>
      </c>
      <c r="F380" s="301">
        <v>407</v>
      </c>
      <c r="G380" s="301">
        <v>400</v>
      </c>
      <c r="I380" s="345">
        <f t="shared" si="10"/>
        <v>-7</v>
      </c>
      <c r="J380" s="334">
        <f t="shared" si="11"/>
        <v>-1.7199017199017199E-2</v>
      </c>
    </row>
    <row r="381" spans="1:10">
      <c r="A381" s="662"/>
      <c r="B381" s="662"/>
      <c r="C381" s="661"/>
      <c r="D381" s="661"/>
      <c r="E381" s="298" t="s">
        <v>83</v>
      </c>
      <c r="F381" s="301">
        <v>210</v>
      </c>
      <c r="G381" s="301">
        <v>195</v>
      </c>
      <c r="I381" s="345">
        <f t="shared" si="10"/>
        <v>-15</v>
      </c>
      <c r="J381" s="334">
        <f t="shared" si="11"/>
        <v>-7.1428571428571425E-2</v>
      </c>
    </row>
    <row r="382" spans="1:10">
      <c r="A382" s="662"/>
      <c r="B382" s="662"/>
      <c r="C382" s="661"/>
      <c r="D382" s="661"/>
      <c r="E382" s="298" t="s">
        <v>147</v>
      </c>
      <c r="F382" s="301">
        <v>976</v>
      </c>
      <c r="G382" s="301">
        <v>1002</v>
      </c>
      <c r="I382" s="345">
        <f t="shared" si="10"/>
        <v>26</v>
      </c>
      <c r="J382" s="334">
        <f t="shared" si="11"/>
        <v>2.663934426229508E-2</v>
      </c>
    </row>
    <row r="383" spans="1:10">
      <c r="A383" s="662"/>
      <c r="B383" s="662"/>
      <c r="C383" s="661"/>
      <c r="D383" s="661"/>
      <c r="E383" s="298" t="s">
        <v>148</v>
      </c>
      <c r="F383" s="301">
        <v>38</v>
      </c>
      <c r="G383" s="301">
        <v>38</v>
      </c>
      <c r="I383" s="345">
        <f t="shared" si="10"/>
        <v>0</v>
      </c>
      <c r="J383" s="334">
        <f t="shared" si="11"/>
        <v>0</v>
      </c>
    </row>
    <row r="384" spans="1:10">
      <c r="A384" s="662"/>
      <c r="B384" s="662"/>
      <c r="C384" s="661"/>
      <c r="D384" s="661"/>
      <c r="E384" s="298" t="s">
        <v>194</v>
      </c>
      <c r="F384" s="301">
        <v>45</v>
      </c>
      <c r="G384" s="301">
        <v>64</v>
      </c>
      <c r="I384" s="345">
        <f t="shared" si="10"/>
        <v>19</v>
      </c>
      <c r="J384" s="334">
        <f t="shared" si="11"/>
        <v>0.42222222222222222</v>
      </c>
    </row>
    <row r="385" spans="1:10">
      <c r="A385" s="662"/>
      <c r="B385" s="662"/>
      <c r="C385" s="661"/>
      <c r="D385" s="661"/>
      <c r="E385" s="298" t="s">
        <v>166</v>
      </c>
      <c r="F385" s="301">
        <v>123</v>
      </c>
      <c r="G385" s="301">
        <v>125</v>
      </c>
      <c r="I385" s="345">
        <f t="shared" si="10"/>
        <v>2</v>
      </c>
      <c r="J385" s="334">
        <f t="shared" si="11"/>
        <v>1.6260162601626018E-2</v>
      </c>
    </row>
    <row r="386" spans="1:10">
      <c r="A386" s="662"/>
      <c r="B386" s="662"/>
      <c r="C386" s="661"/>
      <c r="D386" s="661"/>
      <c r="E386" s="298" t="s">
        <v>70</v>
      </c>
      <c r="F386" s="301">
        <v>101</v>
      </c>
      <c r="G386" s="301">
        <v>116</v>
      </c>
      <c r="I386" s="345">
        <f t="shared" si="10"/>
        <v>15</v>
      </c>
      <c r="J386" s="334">
        <f t="shared" si="11"/>
        <v>0.14851485148514851</v>
      </c>
    </row>
    <row r="387" spans="1:10">
      <c r="A387" s="662"/>
      <c r="B387" s="662"/>
      <c r="C387" s="661"/>
      <c r="D387" s="661"/>
      <c r="E387" s="298" t="s">
        <v>13</v>
      </c>
      <c r="F387" s="301">
        <v>216</v>
      </c>
      <c r="G387" s="301">
        <v>213</v>
      </c>
      <c r="I387" s="345">
        <f t="shared" si="10"/>
        <v>-3</v>
      </c>
      <c r="J387" s="334">
        <f t="shared" si="11"/>
        <v>-1.3888888888888888E-2</v>
      </c>
    </row>
    <row r="388" spans="1:10">
      <c r="A388" s="662"/>
      <c r="B388" s="662"/>
      <c r="C388" s="661"/>
      <c r="D388" s="661"/>
      <c r="E388" s="298" t="s">
        <v>56</v>
      </c>
      <c r="F388" s="301">
        <v>203</v>
      </c>
      <c r="G388" s="301">
        <v>167</v>
      </c>
      <c r="I388" s="345">
        <f t="shared" si="10"/>
        <v>-36</v>
      </c>
      <c r="J388" s="334">
        <f t="shared" si="11"/>
        <v>-0.17733990147783252</v>
      </c>
    </row>
    <row r="389" spans="1:10">
      <c r="A389" s="662"/>
      <c r="B389" s="662"/>
      <c r="C389" s="661"/>
      <c r="D389" s="661"/>
      <c r="E389" s="298" t="s">
        <v>39</v>
      </c>
      <c r="F389" s="301">
        <v>16</v>
      </c>
      <c r="G389" s="301">
        <v>22</v>
      </c>
      <c r="I389" s="345">
        <f t="shared" si="10"/>
        <v>6</v>
      </c>
      <c r="J389" s="334">
        <f t="shared" si="11"/>
        <v>0.375</v>
      </c>
    </row>
    <row r="390" spans="1:10">
      <c r="A390" s="662"/>
      <c r="B390" s="662"/>
      <c r="C390" s="661"/>
      <c r="D390" s="661"/>
      <c r="E390" s="298" t="s">
        <v>195</v>
      </c>
      <c r="F390" s="301">
        <v>31</v>
      </c>
      <c r="G390" s="301">
        <v>31</v>
      </c>
      <c r="I390" s="345">
        <f t="shared" si="10"/>
        <v>0</v>
      </c>
      <c r="J390" s="334">
        <f t="shared" si="11"/>
        <v>0</v>
      </c>
    </row>
    <row r="391" spans="1:10">
      <c r="A391" s="662"/>
      <c r="B391" s="662"/>
      <c r="C391" s="661"/>
      <c r="D391" s="661"/>
      <c r="E391" s="298" t="s">
        <v>197</v>
      </c>
      <c r="F391" s="301">
        <v>11</v>
      </c>
      <c r="G391" s="301"/>
      <c r="I391" s="345">
        <f t="shared" si="10"/>
        <v>-11</v>
      </c>
      <c r="J391" s="334">
        <f t="shared" si="11"/>
        <v>-1</v>
      </c>
    </row>
    <row r="392" spans="1:10">
      <c r="A392" s="662"/>
      <c r="B392" s="662"/>
      <c r="C392" s="661"/>
      <c r="D392" s="661"/>
      <c r="E392" s="298" t="s">
        <v>199</v>
      </c>
      <c r="F392" s="301">
        <v>3129</v>
      </c>
      <c r="G392" s="301">
        <v>3210</v>
      </c>
      <c r="I392" s="345">
        <f t="shared" si="10"/>
        <v>81</v>
      </c>
      <c r="J392" s="334">
        <f t="shared" si="11"/>
        <v>2.5886864813039309E-2</v>
      </c>
    </row>
    <row r="393" spans="1:10">
      <c r="A393" s="662"/>
      <c r="B393" s="662"/>
      <c r="C393" s="661"/>
      <c r="D393" s="661"/>
      <c r="E393" s="298" t="s">
        <v>200</v>
      </c>
      <c r="F393" s="301">
        <v>518</v>
      </c>
      <c r="G393" s="301">
        <v>537</v>
      </c>
      <c r="I393" s="345">
        <f t="shared" ref="I393:I456" si="12">G393-F393</f>
        <v>19</v>
      </c>
      <c r="J393" s="334">
        <f t="shared" ref="J393:J456" si="13">I393/F393</f>
        <v>3.6679536679536683E-2</v>
      </c>
    </row>
    <row r="394" spans="1:10">
      <c r="A394" s="662"/>
      <c r="B394" s="662"/>
      <c r="C394" s="661"/>
      <c r="D394" s="661"/>
      <c r="E394" s="298" t="s">
        <v>201</v>
      </c>
      <c r="F394" s="301">
        <v>80</v>
      </c>
      <c r="G394" s="301">
        <v>71</v>
      </c>
      <c r="I394" s="345">
        <f t="shared" si="12"/>
        <v>-9</v>
      </c>
      <c r="J394" s="334">
        <f t="shared" si="13"/>
        <v>-0.1125</v>
      </c>
    </row>
    <row r="395" spans="1:10">
      <c r="A395" s="662"/>
      <c r="B395" s="662"/>
      <c r="C395" s="661"/>
      <c r="D395" s="661"/>
      <c r="E395" s="298" t="s">
        <v>19</v>
      </c>
      <c r="F395" s="301">
        <v>332</v>
      </c>
      <c r="G395" s="301">
        <v>283</v>
      </c>
      <c r="I395" s="345">
        <f t="shared" si="12"/>
        <v>-49</v>
      </c>
      <c r="J395" s="334">
        <f t="shared" si="13"/>
        <v>-0.14759036144578314</v>
      </c>
    </row>
    <row r="396" spans="1:10">
      <c r="A396" s="662"/>
      <c r="B396" s="662"/>
      <c r="C396" s="661">
        <v>2</v>
      </c>
      <c r="D396" s="661"/>
      <c r="E396" s="298" t="s">
        <v>586</v>
      </c>
      <c r="F396" s="301"/>
      <c r="G396" s="301">
        <v>129</v>
      </c>
      <c r="I396" s="345">
        <f t="shared" si="12"/>
        <v>129</v>
      </c>
      <c r="J396" s="334" t="e">
        <f t="shared" si="13"/>
        <v>#DIV/0!</v>
      </c>
    </row>
    <row r="397" spans="1:10">
      <c r="A397" s="662"/>
      <c r="B397" s="662"/>
      <c r="C397" s="661"/>
      <c r="D397" s="661"/>
      <c r="E397" s="298" t="s">
        <v>512</v>
      </c>
      <c r="F397" s="301">
        <v>4</v>
      </c>
      <c r="G397" s="301"/>
      <c r="I397" s="345">
        <f t="shared" si="12"/>
        <v>-4</v>
      </c>
      <c r="J397" s="334">
        <f t="shared" si="13"/>
        <v>-1</v>
      </c>
    </row>
    <row r="398" spans="1:10">
      <c r="A398" s="662"/>
      <c r="B398" s="662"/>
      <c r="C398" s="661"/>
      <c r="D398" s="661"/>
      <c r="E398" s="298" t="s">
        <v>588</v>
      </c>
      <c r="F398" s="301"/>
      <c r="G398" s="301">
        <v>32</v>
      </c>
      <c r="I398" s="345">
        <f t="shared" si="12"/>
        <v>32</v>
      </c>
      <c r="J398" s="334" t="e">
        <f t="shared" si="13"/>
        <v>#DIV/0!</v>
      </c>
    </row>
    <row r="399" spans="1:10">
      <c r="A399" s="662"/>
      <c r="B399" s="662"/>
      <c r="C399" s="661"/>
      <c r="D399" s="661"/>
      <c r="E399" s="298" t="s">
        <v>25</v>
      </c>
      <c r="F399" s="301">
        <v>187</v>
      </c>
      <c r="G399" s="301">
        <v>207</v>
      </c>
      <c r="I399" s="345">
        <f t="shared" si="12"/>
        <v>20</v>
      </c>
      <c r="J399" s="334">
        <f t="shared" si="13"/>
        <v>0.10695187165775401</v>
      </c>
    </row>
    <row r="400" spans="1:10">
      <c r="A400" s="662"/>
      <c r="B400" s="662"/>
      <c r="C400" s="661"/>
      <c r="D400" s="661"/>
      <c r="E400" s="298" t="s">
        <v>66</v>
      </c>
      <c r="F400" s="301">
        <v>368</v>
      </c>
      <c r="G400" s="301">
        <v>375</v>
      </c>
      <c r="I400" s="345">
        <f t="shared" si="12"/>
        <v>7</v>
      </c>
      <c r="J400" s="334">
        <f t="shared" si="13"/>
        <v>1.9021739130434784E-2</v>
      </c>
    </row>
    <row r="401" spans="1:10">
      <c r="A401" s="662"/>
      <c r="B401" s="662"/>
      <c r="C401" s="661"/>
      <c r="D401" s="661"/>
      <c r="E401" s="298" t="s">
        <v>72</v>
      </c>
      <c r="F401" s="301">
        <v>40</v>
      </c>
      <c r="G401" s="301"/>
      <c r="I401" s="345">
        <f t="shared" si="12"/>
        <v>-40</v>
      </c>
      <c r="J401" s="334">
        <f t="shared" si="13"/>
        <v>-1</v>
      </c>
    </row>
    <row r="402" spans="1:10">
      <c r="A402" s="662"/>
      <c r="B402" s="662"/>
      <c r="C402" s="661"/>
      <c r="D402" s="661"/>
      <c r="E402" s="298" t="s">
        <v>101</v>
      </c>
      <c r="F402" s="301">
        <v>178</v>
      </c>
      <c r="G402" s="301">
        <v>189</v>
      </c>
      <c r="I402" s="345">
        <f t="shared" si="12"/>
        <v>11</v>
      </c>
      <c r="J402" s="334">
        <f t="shared" si="13"/>
        <v>6.1797752808988762E-2</v>
      </c>
    </row>
    <row r="403" spans="1:10">
      <c r="A403" s="662"/>
      <c r="B403" s="662"/>
      <c r="C403" s="661"/>
      <c r="D403" s="661"/>
      <c r="E403" s="298" t="s">
        <v>82</v>
      </c>
      <c r="F403" s="301">
        <v>132</v>
      </c>
      <c r="G403" s="301"/>
      <c r="I403" s="345">
        <f t="shared" si="12"/>
        <v>-132</v>
      </c>
      <c r="J403" s="334">
        <f t="shared" si="13"/>
        <v>-1</v>
      </c>
    </row>
    <row r="404" spans="1:10">
      <c r="A404" s="662"/>
      <c r="B404" s="662"/>
      <c r="C404" s="661"/>
      <c r="D404" s="661"/>
      <c r="E404" s="298" t="s">
        <v>149</v>
      </c>
      <c r="F404" s="301">
        <v>906</v>
      </c>
      <c r="G404" s="301">
        <v>906</v>
      </c>
      <c r="I404" s="345">
        <f t="shared" si="12"/>
        <v>0</v>
      </c>
      <c r="J404" s="334">
        <f t="shared" si="13"/>
        <v>0</v>
      </c>
    </row>
    <row r="405" spans="1:10">
      <c r="A405" s="662"/>
      <c r="B405" s="662"/>
      <c r="C405" s="661"/>
      <c r="D405" s="661"/>
      <c r="E405" s="298" t="s">
        <v>150</v>
      </c>
      <c r="F405" s="301">
        <v>32</v>
      </c>
      <c r="G405" s="301">
        <v>35</v>
      </c>
      <c r="I405" s="345">
        <f t="shared" si="12"/>
        <v>3</v>
      </c>
      <c r="J405" s="334">
        <f t="shared" si="13"/>
        <v>9.375E-2</v>
      </c>
    </row>
    <row r="406" spans="1:10">
      <c r="A406" s="662"/>
      <c r="B406" s="662"/>
      <c r="C406" s="661"/>
      <c r="D406" s="661"/>
      <c r="E406" s="298" t="s">
        <v>513</v>
      </c>
      <c r="F406" s="301">
        <v>48</v>
      </c>
      <c r="G406" s="301">
        <v>39</v>
      </c>
      <c r="I406" s="345">
        <f t="shared" si="12"/>
        <v>-9</v>
      </c>
      <c r="J406" s="334">
        <f t="shared" si="13"/>
        <v>-0.1875</v>
      </c>
    </row>
    <row r="407" spans="1:10">
      <c r="A407" s="662"/>
      <c r="B407" s="662"/>
      <c r="C407" s="661"/>
      <c r="D407" s="661"/>
      <c r="E407" s="298" t="s">
        <v>204</v>
      </c>
      <c r="F407" s="301">
        <v>127</v>
      </c>
      <c r="G407" s="301">
        <v>110</v>
      </c>
      <c r="I407" s="345">
        <f t="shared" si="12"/>
        <v>-17</v>
      </c>
      <c r="J407" s="334">
        <f t="shared" si="13"/>
        <v>-0.13385826771653545</v>
      </c>
    </row>
    <row r="408" spans="1:10">
      <c r="A408" s="662"/>
      <c r="B408" s="662"/>
      <c r="C408" s="661"/>
      <c r="D408" s="661"/>
      <c r="E408" s="298" t="s">
        <v>84</v>
      </c>
      <c r="F408" s="301">
        <v>96</v>
      </c>
      <c r="G408" s="301">
        <v>90</v>
      </c>
      <c r="I408" s="345">
        <f t="shared" si="12"/>
        <v>-6</v>
      </c>
      <c r="J408" s="334">
        <f t="shared" si="13"/>
        <v>-6.25E-2</v>
      </c>
    </row>
    <row r="409" spans="1:10">
      <c r="A409" s="662"/>
      <c r="B409" s="662"/>
      <c r="C409" s="661"/>
      <c r="D409" s="661"/>
      <c r="E409" s="298" t="s">
        <v>15</v>
      </c>
      <c r="F409" s="301">
        <v>199</v>
      </c>
      <c r="G409" s="301">
        <v>192</v>
      </c>
      <c r="I409" s="345">
        <f t="shared" si="12"/>
        <v>-7</v>
      </c>
      <c r="J409" s="334">
        <f t="shared" si="13"/>
        <v>-3.5175879396984924E-2</v>
      </c>
    </row>
    <row r="410" spans="1:10">
      <c r="A410" s="662"/>
      <c r="B410" s="662"/>
      <c r="C410" s="661"/>
      <c r="D410" s="661"/>
      <c r="E410" s="298" t="s">
        <v>67</v>
      </c>
      <c r="F410" s="301">
        <v>193</v>
      </c>
      <c r="G410" s="301">
        <v>190</v>
      </c>
      <c r="I410" s="345">
        <f t="shared" si="12"/>
        <v>-3</v>
      </c>
      <c r="J410" s="334">
        <f t="shared" si="13"/>
        <v>-1.5544041450777202E-2</v>
      </c>
    </row>
    <row r="411" spans="1:10">
      <c r="A411" s="662"/>
      <c r="B411" s="662"/>
      <c r="C411" s="661"/>
      <c r="D411" s="661"/>
      <c r="E411" s="298" t="s">
        <v>40</v>
      </c>
      <c r="F411" s="301">
        <v>11</v>
      </c>
      <c r="G411" s="301">
        <v>17</v>
      </c>
      <c r="I411" s="345">
        <f t="shared" si="12"/>
        <v>6</v>
      </c>
      <c r="J411" s="334">
        <f t="shared" si="13"/>
        <v>0.54545454545454541</v>
      </c>
    </row>
    <row r="412" spans="1:10">
      <c r="A412" s="662"/>
      <c r="B412" s="662"/>
      <c r="C412" s="661"/>
      <c r="D412" s="661"/>
      <c r="E412" s="298" t="s">
        <v>205</v>
      </c>
      <c r="F412" s="301">
        <v>18</v>
      </c>
      <c r="G412" s="301">
        <v>23</v>
      </c>
      <c r="I412" s="345">
        <f t="shared" si="12"/>
        <v>5</v>
      </c>
      <c r="J412" s="334">
        <f t="shared" si="13"/>
        <v>0.27777777777777779</v>
      </c>
    </row>
    <row r="413" spans="1:10">
      <c r="A413" s="662"/>
      <c r="B413" s="662"/>
      <c r="C413" s="661"/>
      <c r="D413" s="661"/>
      <c r="E413" s="298" t="s">
        <v>207</v>
      </c>
      <c r="F413" s="301">
        <v>6</v>
      </c>
      <c r="G413" s="301">
        <v>11</v>
      </c>
      <c r="I413" s="345">
        <f t="shared" si="12"/>
        <v>5</v>
      </c>
      <c r="J413" s="334">
        <f t="shared" si="13"/>
        <v>0.83333333333333337</v>
      </c>
    </row>
    <row r="414" spans="1:10">
      <c r="A414" s="662"/>
      <c r="B414" s="662"/>
      <c r="C414" s="661"/>
      <c r="D414" s="661"/>
      <c r="E414" s="298" t="s">
        <v>514</v>
      </c>
      <c r="F414" s="301">
        <v>2595</v>
      </c>
      <c r="G414" s="301">
        <v>2837</v>
      </c>
      <c r="I414" s="345">
        <f t="shared" si="12"/>
        <v>242</v>
      </c>
      <c r="J414" s="334">
        <f t="shared" si="13"/>
        <v>9.325626204238921E-2</v>
      </c>
    </row>
    <row r="415" spans="1:10">
      <c r="A415" s="662"/>
      <c r="B415" s="662"/>
      <c r="C415" s="661"/>
      <c r="D415" s="661"/>
      <c r="E415" s="298" t="s">
        <v>102</v>
      </c>
      <c r="F415" s="301">
        <v>1</v>
      </c>
      <c r="G415" s="301"/>
      <c r="I415" s="345">
        <f t="shared" si="12"/>
        <v>-1</v>
      </c>
      <c r="J415" s="334">
        <f t="shared" si="13"/>
        <v>-1</v>
      </c>
    </row>
    <row r="416" spans="1:10">
      <c r="A416" s="662"/>
      <c r="B416" s="662"/>
      <c r="C416" s="661"/>
      <c r="D416" s="661"/>
      <c r="E416" s="298" t="s">
        <v>209</v>
      </c>
      <c r="F416" s="301">
        <v>452</v>
      </c>
      <c r="G416" s="301">
        <v>452</v>
      </c>
      <c r="I416" s="345">
        <f t="shared" si="12"/>
        <v>0</v>
      </c>
      <c r="J416" s="334">
        <f t="shared" si="13"/>
        <v>0</v>
      </c>
    </row>
    <row r="417" spans="1:10">
      <c r="A417" s="662"/>
      <c r="B417" s="662"/>
      <c r="C417" s="661"/>
      <c r="D417" s="661"/>
      <c r="E417" s="298" t="s">
        <v>210</v>
      </c>
      <c r="F417" s="301">
        <v>70</v>
      </c>
      <c r="G417" s="301">
        <v>75</v>
      </c>
      <c r="I417" s="345">
        <f t="shared" si="12"/>
        <v>5</v>
      </c>
      <c r="J417" s="334">
        <f t="shared" si="13"/>
        <v>7.1428571428571425E-2</v>
      </c>
    </row>
    <row r="418" spans="1:10">
      <c r="A418" s="662"/>
      <c r="B418" s="662"/>
      <c r="C418" s="661"/>
      <c r="D418" s="661"/>
      <c r="E418" s="298" t="s">
        <v>21</v>
      </c>
      <c r="F418" s="301">
        <v>287</v>
      </c>
      <c r="G418" s="301">
        <v>303</v>
      </c>
      <c r="I418" s="345">
        <f t="shared" si="12"/>
        <v>16</v>
      </c>
      <c r="J418" s="334">
        <f t="shared" si="13"/>
        <v>5.5749128919860627E-2</v>
      </c>
    </row>
    <row r="419" spans="1:10">
      <c r="A419" s="662"/>
      <c r="B419" s="310" t="s">
        <v>516</v>
      </c>
      <c r="C419" s="311"/>
      <c r="D419" s="311"/>
      <c r="E419" s="339"/>
      <c r="F419" s="313">
        <v>20050</v>
      </c>
      <c r="G419" s="313">
        <v>20419</v>
      </c>
      <c r="I419" s="340">
        <f t="shared" si="12"/>
        <v>369</v>
      </c>
      <c r="J419" s="341">
        <f t="shared" si="13"/>
        <v>1.8403990024937655E-2</v>
      </c>
    </row>
    <row r="420" spans="1:10" s="307" customFormat="1">
      <c r="A420" s="304" t="s">
        <v>106</v>
      </c>
      <c r="B420" s="304"/>
      <c r="C420" s="305"/>
      <c r="D420" s="305"/>
      <c r="E420" s="336"/>
      <c r="F420" s="306">
        <v>24578</v>
      </c>
      <c r="G420" s="306">
        <v>25143</v>
      </c>
      <c r="H420" s="308"/>
      <c r="I420" s="337">
        <f t="shared" si="12"/>
        <v>565</v>
      </c>
      <c r="J420" s="338">
        <f t="shared" si="13"/>
        <v>2.2988038082838311E-2</v>
      </c>
    </row>
    <row r="421" spans="1:10">
      <c r="A421" s="662" t="s">
        <v>36</v>
      </c>
      <c r="B421" s="662" t="s">
        <v>517</v>
      </c>
      <c r="C421" s="661">
        <v>1</v>
      </c>
      <c r="D421" s="661">
        <v>2</v>
      </c>
      <c r="E421" s="298" t="s">
        <v>519</v>
      </c>
      <c r="F421" s="301">
        <v>12</v>
      </c>
      <c r="G421" s="301">
        <v>13</v>
      </c>
      <c r="I421" s="345">
        <f t="shared" si="12"/>
        <v>1</v>
      </c>
      <c r="J421" s="334">
        <f t="shared" si="13"/>
        <v>8.3333333333333329E-2</v>
      </c>
    </row>
    <row r="422" spans="1:10">
      <c r="A422" s="662"/>
      <c r="B422" s="662"/>
      <c r="C422" s="661"/>
      <c r="D422" s="661"/>
      <c r="E422" s="298" t="s">
        <v>590</v>
      </c>
      <c r="F422" s="301"/>
      <c r="G422" s="301">
        <v>5</v>
      </c>
      <c r="I422" s="345">
        <f t="shared" si="12"/>
        <v>5</v>
      </c>
      <c r="J422" s="334" t="e">
        <f t="shared" si="13"/>
        <v>#DIV/0!</v>
      </c>
    </row>
    <row r="423" spans="1:10">
      <c r="A423" s="662"/>
      <c r="B423" s="662"/>
      <c r="C423" s="299">
        <v>2</v>
      </c>
      <c r="D423" s="661"/>
      <c r="E423" s="298" t="s">
        <v>592</v>
      </c>
      <c r="F423" s="301"/>
      <c r="G423" s="301">
        <v>9</v>
      </c>
      <c r="I423" s="345">
        <f t="shared" si="12"/>
        <v>9</v>
      </c>
      <c r="J423" s="334" t="e">
        <f t="shared" si="13"/>
        <v>#DIV/0!</v>
      </c>
    </row>
    <row r="424" spans="1:10">
      <c r="A424" s="662"/>
      <c r="B424" s="310" t="s">
        <v>521</v>
      </c>
      <c r="C424" s="311"/>
      <c r="D424" s="311"/>
      <c r="E424" s="339"/>
      <c r="F424" s="313">
        <v>12</v>
      </c>
      <c r="G424" s="313">
        <v>27</v>
      </c>
      <c r="I424" s="340">
        <f t="shared" si="12"/>
        <v>15</v>
      </c>
      <c r="J424" s="341">
        <f t="shared" si="13"/>
        <v>1.25</v>
      </c>
    </row>
    <row r="425" spans="1:10">
      <c r="A425" s="662"/>
      <c r="B425" s="662" t="s">
        <v>247</v>
      </c>
      <c r="C425" s="661">
        <v>1</v>
      </c>
      <c r="D425" s="661">
        <v>2</v>
      </c>
      <c r="E425" s="298" t="s">
        <v>77</v>
      </c>
      <c r="F425" s="301">
        <v>3</v>
      </c>
      <c r="G425" s="301">
        <v>11</v>
      </c>
      <c r="I425" s="345">
        <f t="shared" si="12"/>
        <v>8</v>
      </c>
      <c r="J425" s="334">
        <f t="shared" si="13"/>
        <v>2.6666666666666665</v>
      </c>
    </row>
    <row r="426" spans="1:10">
      <c r="A426" s="662"/>
      <c r="B426" s="662"/>
      <c r="C426" s="661"/>
      <c r="D426" s="661"/>
      <c r="E426" s="298" t="s">
        <v>85</v>
      </c>
      <c r="F426" s="301">
        <v>14</v>
      </c>
      <c r="G426" s="301">
        <v>23</v>
      </c>
      <c r="I426" s="345">
        <f t="shared" si="12"/>
        <v>9</v>
      </c>
      <c r="J426" s="334">
        <f t="shared" si="13"/>
        <v>0.6428571428571429</v>
      </c>
    </row>
    <row r="427" spans="1:10">
      <c r="A427" s="662"/>
      <c r="B427" s="662"/>
      <c r="C427" s="661"/>
      <c r="D427" s="661"/>
      <c r="E427" s="298" t="s">
        <v>522</v>
      </c>
      <c r="F427" s="301">
        <v>12</v>
      </c>
      <c r="G427" s="301">
        <v>15</v>
      </c>
      <c r="I427" s="345">
        <f t="shared" si="12"/>
        <v>3</v>
      </c>
      <c r="J427" s="334">
        <f t="shared" si="13"/>
        <v>0.25</v>
      </c>
    </row>
    <row r="428" spans="1:10">
      <c r="A428" s="662"/>
      <c r="B428" s="662"/>
      <c r="C428" s="661"/>
      <c r="D428" s="661"/>
      <c r="E428" s="298" t="s">
        <v>593</v>
      </c>
      <c r="F428" s="301"/>
      <c r="G428" s="301">
        <v>440</v>
      </c>
      <c r="I428" s="345">
        <f t="shared" si="12"/>
        <v>440</v>
      </c>
      <c r="J428" s="334" t="e">
        <f t="shared" si="13"/>
        <v>#DIV/0!</v>
      </c>
    </row>
    <row r="429" spans="1:10">
      <c r="A429" s="662"/>
      <c r="B429" s="662"/>
      <c r="C429" s="661"/>
      <c r="D429" s="661"/>
      <c r="E429" s="298" t="s">
        <v>218</v>
      </c>
      <c r="F429" s="301">
        <v>106</v>
      </c>
      <c r="G429" s="301">
        <v>107</v>
      </c>
      <c r="I429" s="345">
        <f t="shared" si="12"/>
        <v>1</v>
      </c>
      <c r="J429" s="334">
        <f t="shared" si="13"/>
        <v>9.433962264150943E-3</v>
      </c>
    </row>
    <row r="430" spans="1:10">
      <c r="A430" s="662"/>
      <c r="B430" s="662"/>
      <c r="C430" s="661"/>
      <c r="D430" s="661"/>
      <c r="E430" s="298" t="s">
        <v>219</v>
      </c>
      <c r="F430" s="301">
        <v>159</v>
      </c>
      <c r="G430" s="301">
        <v>171</v>
      </c>
      <c r="I430" s="345">
        <f t="shared" si="12"/>
        <v>12</v>
      </c>
      <c r="J430" s="334">
        <f t="shared" si="13"/>
        <v>7.5471698113207544E-2</v>
      </c>
    </row>
    <row r="431" spans="1:10">
      <c r="A431" s="662"/>
      <c r="B431" s="662"/>
      <c r="C431" s="661"/>
      <c r="D431" s="661"/>
      <c r="E431" s="298" t="s">
        <v>220</v>
      </c>
      <c r="F431" s="301">
        <v>54</v>
      </c>
      <c r="G431" s="301">
        <v>59</v>
      </c>
      <c r="I431" s="345">
        <f t="shared" si="12"/>
        <v>5</v>
      </c>
      <c r="J431" s="334">
        <f t="shared" si="13"/>
        <v>9.2592592592592587E-2</v>
      </c>
    </row>
    <row r="432" spans="1:10">
      <c r="A432" s="662"/>
      <c r="B432" s="662"/>
      <c r="C432" s="661"/>
      <c r="D432" s="661"/>
      <c r="E432" s="298" t="s">
        <v>595</v>
      </c>
      <c r="F432" s="301"/>
      <c r="G432" s="301">
        <v>74</v>
      </c>
      <c r="I432" s="345">
        <f t="shared" si="12"/>
        <v>74</v>
      </c>
      <c r="J432" s="334" t="e">
        <f t="shared" si="13"/>
        <v>#DIV/0!</v>
      </c>
    </row>
    <row r="433" spans="1:10">
      <c r="A433" s="662"/>
      <c r="B433" s="662"/>
      <c r="C433" s="661"/>
      <c r="D433" s="661"/>
      <c r="E433" s="298" t="s">
        <v>596</v>
      </c>
      <c r="F433" s="301"/>
      <c r="G433" s="301">
        <v>231</v>
      </c>
      <c r="I433" s="345">
        <f t="shared" si="12"/>
        <v>231</v>
      </c>
      <c r="J433" s="334" t="e">
        <f t="shared" si="13"/>
        <v>#DIV/0!</v>
      </c>
    </row>
    <row r="434" spans="1:10">
      <c r="A434" s="662"/>
      <c r="B434" s="662"/>
      <c r="C434" s="661"/>
      <c r="D434" s="661"/>
      <c r="E434" s="298" t="s">
        <v>222</v>
      </c>
      <c r="F434" s="301">
        <v>68</v>
      </c>
      <c r="G434" s="301">
        <v>34</v>
      </c>
      <c r="I434" s="345">
        <f t="shared" si="12"/>
        <v>-34</v>
      </c>
      <c r="J434" s="334">
        <f t="shared" si="13"/>
        <v>-0.5</v>
      </c>
    </row>
    <row r="435" spans="1:10">
      <c r="A435" s="662"/>
      <c r="B435" s="662"/>
      <c r="C435" s="661"/>
      <c r="D435" s="661"/>
      <c r="E435" s="298" t="s">
        <v>16</v>
      </c>
      <c r="F435" s="301">
        <v>447</v>
      </c>
      <c r="G435" s="301"/>
      <c r="I435" s="345">
        <f t="shared" si="12"/>
        <v>-447</v>
      </c>
      <c r="J435" s="334">
        <f t="shared" si="13"/>
        <v>-1</v>
      </c>
    </row>
    <row r="436" spans="1:10">
      <c r="A436" s="662"/>
      <c r="B436" s="662"/>
      <c r="C436" s="661"/>
      <c r="D436" s="661"/>
      <c r="E436" s="298" t="s">
        <v>26</v>
      </c>
      <c r="F436" s="301">
        <v>77</v>
      </c>
      <c r="G436" s="301">
        <v>103</v>
      </c>
      <c r="I436" s="345">
        <f t="shared" si="12"/>
        <v>26</v>
      </c>
      <c r="J436" s="334">
        <f t="shared" si="13"/>
        <v>0.33766233766233766</v>
      </c>
    </row>
    <row r="437" spans="1:10">
      <c r="A437" s="662"/>
      <c r="B437" s="662"/>
      <c r="C437" s="661"/>
      <c r="D437" s="661"/>
      <c r="E437" s="298" t="s">
        <v>45</v>
      </c>
      <c r="F437" s="301">
        <v>60</v>
      </c>
      <c r="G437" s="301">
        <v>55</v>
      </c>
      <c r="I437" s="345">
        <f t="shared" si="12"/>
        <v>-5</v>
      </c>
      <c r="J437" s="334">
        <f t="shared" si="13"/>
        <v>-8.3333333333333329E-2</v>
      </c>
    </row>
    <row r="438" spans="1:10">
      <c r="A438" s="662"/>
      <c r="B438" s="662"/>
      <c r="C438" s="661"/>
      <c r="D438" s="661"/>
      <c r="E438" s="298" t="s">
        <v>78</v>
      </c>
      <c r="F438" s="301">
        <v>98</v>
      </c>
      <c r="G438" s="301"/>
      <c r="I438" s="345">
        <f t="shared" si="12"/>
        <v>-98</v>
      </c>
      <c r="J438" s="334">
        <f t="shared" si="13"/>
        <v>-1</v>
      </c>
    </row>
    <row r="439" spans="1:10">
      <c r="A439" s="662"/>
      <c r="B439" s="662"/>
      <c r="C439" s="661"/>
      <c r="D439" s="661"/>
      <c r="E439" s="298" t="s">
        <v>62</v>
      </c>
      <c r="F439" s="301">
        <v>59</v>
      </c>
      <c r="G439" s="301">
        <v>56</v>
      </c>
      <c r="I439" s="345">
        <f t="shared" si="12"/>
        <v>-3</v>
      </c>
      <c r="J439" s="334">
        <f t="shared" si="13"/>
        <v>-5.0847457627118647E-2</v>
      </c>
    </row>
    <row r="440" spans="1:10">
      <c r="A440" s="662"/>
      <c r="B440" s="662"/>
      <c r="C440" s="661"/>
      <c r="D440" s="661"/>
      <c r="E440" s="298" t="s">
        <v>34</v>
      </c>
      <c r="F440" s="301">
        <v>33</v>
      </c>
      <c r="G440" s="301">
        <v>26</v>
      </c>
      <c r="I440" s="345">
        <f t="shared" si="12"/>
        <v>-7</v>
      </c>
      <c r="J440" s="334">
        <f t="shared" si="13"/>
        <v>-0.21212121212121213</v>
      </c>
    </row>
    <row r="441" spans="1:10">
      <c r="A441" s="662"/>
      <c r="B441" s="662"/>
      <c r="C441" s="661"/>
      <c r="D441" s="661"/>
      <c r="E441" s="298" t="s">
        <v>32</v>
      </c>
      <c r="F441" s="301">
        <v>99</v>
      </c>
      <c r="G441" s="301">
        <v>111</v>
      </c>
      <c r="I441" s="345">
        <f t="shared" si="12"/>
        <v>12</v>
      </c>
      <c r="J441" s="334">
        <f t="shared" si="13"/>
        <v>0.12121212121212122</v>
      </c>
    </row>
    <row r="442" spans="1:10">
      <c r="A442" s="662"/>
      <c r="B442" s="662"/>
      <c r="C442" s="661"/>
      <c r="D442" s="661"/>
      <c r="E442" s="298" t="s">
        <v>63</v>
      </c>
      <c r="F442" s="301">
        <v>199</v>
      </c>
      <c r="G442" s="301">
        <v>200</v>
      </c>
      <c r="I442" s="345">
        <f t="shared" si="12"/>
        <v>1</v>
      </c>
      <c r="J442" s="334">
        <f t="shared" si="13"/>
        <v>5.0251256281407036E-3</v>
      </c>
    </row>
    <row r="443" spans="1:10">
      <c r="A443" s="662"/>
      <c r="B443" s="662"/>
      <c r="C443" s="661"/>
      <c r="D443" s="661"/>
      <c r="E443" s="298" t="s">
        <v>28</v>
      </c>
      <c r="F443" s="301">
        <v>273</v>
      </c>
      <c r="G443" s="301"/>
      <c r="I443" s="345">
        <f t="shared" si="12"/>
        <v>-273</v>
      </c>
      <c r="J443" s="334">
        <f t="shared" si="13"/>
        <v>-1</v>
      </c>
    </row>
    <row r="444" spans="1:10">
      <c r="A444" s="662"/>
      <c r="B444" s="662"/>
      <c r="C444" s="661"/>
      <c r="D444" s="661"/>
      <c r="E444" s="298" t="s">
        <v>223</v>
      </c>
      <c r="F444" s="301">
        <v>57</v>
      </c>
      <c r="G444" s="301">
        <v>54</v>
      </c>
      <c r="I444" s="345">
        <f t="shared" si="12"/>
        <v>-3</v>
      </c>
      <c r="J444" s="334">
        <f t="shared" si="13"/>
        <v>-5.2631578947368418E-2</v>
      </c>
    </row>
    <row r="445" spans="1:10">
      <c r="A445" s="662"/>
      <c r="B445" s="662"/>
      <c r="C445" s="661"/>
      <c r="D445" s="661"/>
      <c r="E445" s="298" t="s">
        <v>224</v>
      </c>
      <c r="F445" s="301">
        <v>14</v>
      </c>
      <c r="G445" s="301"/>
      <c r="I445" s="345">
        <f t="shared" si="12"/>
        <v>-14</v>
      </c>
      <c r="J445" s="334">
        <f t="shared" si="13"/>
        <v>-1</v>
      </c>
    </row>
    <row r="446" spans="1:10">
      <c r="A446" s="662"/>
      <c r="B446" s="662"/>
      <c r="C446" s="661"/>
      <c r="D446" s="661"/>
      <c r="E446" s="298" t="s">
        <v>225</v>
      </c>
      <c r="F446" s="301">
        <v>3</v>
      </c>
      <c r="G446" s="301"/>
      <c r="I446" s="345">
        <f t="shared" si="12"/>
        <v>-3</v>
      </c>
      <c r="J446" s="334">
        <f t="shared" si="13"/>
        <v>-1</v>
      </c>
    </row>
    <row r="447" spans="1:10">
      <c r="A447" s="662"/>
      <c r="B447" s="662"/>
      <c r="C447" s="661"/>
      <c r="D447" s="661"/>
      <c r="E447" s="298" t="s">
        <v>226</v>
      </c>
      <c r="F447" s="301">
        <v>17</v>
      </c>
      <c r="G447" s="301">
        <v>10</v>
      </c>
      <c r="I447" s="345">
        <f t="shared" si="12"/>
        <v>-7</v>
      </c>
      <c r="J447" s="334">
        <f t="shared" si="13"/>
        <v>-0.41176470588235292</v>
      </c>
    </row>
    <row r="448" spans="1:10">
      <c r="A448" s="662"/>
      <c r="B448" s="662"/>
      <c r="C448" s="661"/>
      <c r="D448" s="661"/>
      <c r="E448" s="298" t="s">
        <v>227</v>
      </c>
      <c r="F448" s="301">
        <v>39</v>
      </c>
      <c r="G448" s="301">
        <v>36</v>
      </c>
      <c r="I448" s="345">
        <f t="shared" si="12"/>
        <v>-3</v>
      </c>
      <c r="J448" s="334">
        <f t="shared" si="13"/>
        <v>-7.6923076923076927E-2</v>
      </c>
    </row>
    <row r="449" spans="1:10">
      <c r="A449" s="662"/>
      <c r="B449" s="662"/>
      <c r="C449" s="661"/>
      <c r="D449" s="661"/>
      <c r="E449" s="298" t="s">
        <v>109</v>
      </c>
      <c r="F449" s="301">
        <v>16</v>
      </c>
      <c r="G449" s="301">
        <v>3</v>
      </c>
      <c r="I449" s="345">
        <f t="shared" si="12"/>
        <v>-13</v>
      </c>
      <c r="J449" s="334">
        <f t="shared" si="13"/>
        <v>-0.8125</v>
      </c>
    </row>
    <row r="450" spans="1:10">
      <c r="A450" s="662"/>
      <c r="B450" s="662"/>
      <c r="C450" s="661">
        <v>2</v>
      </c>
      <c r="D450" s="661"/>
      <c r="E450" s="298" t="s">
        <v>523</v>
      </c>
      <c r="F450" s="301">
        <v>96</v>
      </c>
      <c r="G450" s="301">
        <v>90</v>
      </c>
      <c r="I450" s="345">
        <f t="shared" si="12"/>
        <v>-6</v>
      </c>
      <c r="J450" s="334">
        <f t="shared" si="13"/>
        <v>-6.25E-2</v>
      </c>
    </row>
    <row r="451" spans="1:10">
      <c r="A451" s="662"/>
      <c r="B451" s="662"/>
      <c r="C451" s="661"/>
      <c r="D451" s="661"/>
      <c r="E451" s="298" t="s">
        <v>524</v>
      </c>
      <c r="F451" s="301">
        <v>125</v>
      </c>
      <c r="G451" s="301">
        <v>139</v>
      </c>
      <c r="I451" s="345">
        <f t="shared" si="12"/>
        <v>14</v>
      </c>
      <c r="J451" s="334">
        <f t="shared" si="13"/>
        <v>0.112</v>
      </c>
    </row>
    <row r="452" spans="1:10">
      <c r="A452" s="662"/>
      <c r="B452" s="662"/>
      <c r="C452" s="661"/>
      <c r="D452" s="661"/>
      <c r="E452" s="298" t="s">
        <v>525</v>
      </c>
      <c r="F452" s="301">
        <v>33</v>
      </c>
      <c r="G452" s="301">
        <v>48</v>
      </c>
      <c r="I452" s="345">
        <f t="shared" si="12"/>
        <v>15</v>
      </c>
      <c r="J452" s="334">
        <f t="shared" si="13"/>
        <v>0.45454545454545453</v>
      </c>
    </row>
    <row r="453" spans="1:10">
      <c r="A453" s="662"/>
      <c r="B453" s="662"/>
      <c r="C453" s="661"/>
      <c r="D453" s="661"/>
      <c r="E453" s="298" t="s">
        <v>527</v>
      </c>
      <c r="F453" s="301">
        <v>43</v>
      </c>
      <c r="G453" s="301">
        <v>61</v>
      </c>
      <c r="I453" s="345">
        <f t="shared" si="12"/>
        <v>18</v>
      </c>
      <c r="J453" s="334">
        <f t="shared" si="13"/>
        <v>0.41860465116279072</v>
      </c>
    </row>
    <row r="454" spans="1:10">
      <c r="A454" s="662"/>
      <c r="B454" s="662"/>
      <c r="C454" s="661"/>
      <c r="D454" s="661"/>
      <c r="E454" s="298" t="s">
        <v>17</v>
      </c>
      <c r="F454" s="301">
        <v>372</v>
      </c>
      <c r="G454" s="301">
        <v>405</v>
      </c>
      <c r="I454" s="345">
        <f t="shared" si="12"/>
        <v>33</v>
      </c>
      <c r="J454" s="334">
        <f t="shared" si="13"/>
        <v>8.8709677419354843E-2</v>
      </c>
    </row>
    <row r="455" spans="1:10">
      <c r="A455" s="662"/>
      <c r="B455" s="662"/>
      <c r="C455" s="661"/>
      <c r="D455" s="661"/>
      <c r="E455" s="298" t="s">
        <v>29</v>
      </c>
      <c r="F455" s="301">
        <v>82</v>
      </c>
      <c r="G455" s="301">
        <v>67</v>
      </c>
      <c r="I455" s="345">
        <f t="shared" si="12"/>
        <v>-15</v>
      </c>
      <c r="J455" s="334">
        <f t="shared" si="13"/>
        <v>-0.18292682926829268</v>
      </c>
    </row>
    <row r="456" spans="1:10">
      <c r="A456" s="662"/>
      <c r="B456" s="662"/>
      <c r="C456" s="661"/>
      <c r="D456" s="661"/>
      <c r="E456" s="298" t="s">
        <v>47</v>
      </c>
      <c r="F456" s="301">
        <v>41</v>
      </c>
      <c r="G456" s="301">
        <v>50</v>
      </c>
      <c r="I456" s="345">
        <f t="shared" si="12"/>
        <v>9</v>
      </c>
      <c r="J456" s="334">
        <f t="shared" si="13"/>
        <v>0.21951219512195122</v>
      </c>
    </row>
    <row r="457" spans="1:10">
      <c r="A457" s="662"/>
      <c r="B457" s="662"/>
      <c r="C457" s="661"/>
      <c r="D457" s="661"/>
      <c r="E457" s="298" t="s">
        <v>104</v>
      </c>
      <c r="F457" s="301">
        <v>77</v>
      </c>
      <c r="G457" s="301">
        <v>75</v>
      </c>
      <c r="I457" s="345">
        <f t="shared" ref="I457:I520" si="14">G457-F457</f>
        <v>-2</v>
      </c>
      <c r="J457" s="334">
        <f t="shared" ref="J457:J520" si="15">I457/F457</f>
        <v>-2.5974025974025976E-2</v>
      </c>
    </row>
    <row r="458" spans="1:10">
      <c r="A458" s="662"/>
      <c r="B458" s="662"/>
      <c r="C458" s="661"/>
      <c r="D458" s="661"/>
      <c r="E458" s="298" t="s">
        <v>79</v>
      </c>
      <c r="F458" s="301">
        <v>50</v>
      </c>
      <c r="G458" s="301">
        <v>39</v>
      </c>
      <c r="I458" s="345">
        <f t="shared" si="14"/>
        <v>-11</v>
      </c>
      <c r="J458" s="334">
        <f t="shared" si="15"/>
        <v>-0.22</v>
      </c>
    </row>
    <row r="459" spans="1:10">
      <c r="A459" s="662"/>
      <c r="B459" s="662"/>
      <c r="C459" s="661"/>
      <c r="D459" s="661"/>
      <c r="E459" s="298" t="s">
        <v>35</v>
      </c>
      <c r="F459" s="301">
        <v>23</v>
      </c>
      <c r="G459" s="301">
        <v>30</v>
      </c>
      <c r="I459" s="345">
        <f t="shared" si="14"/>
        <v>7</v>
      </c>
      <c r="J459" s="334">
        <f t="shared" si="15"/>
        <v>0.30434782608695654</v>
      </c>
    </row>
    <row r="460" spans="1:10">
      <c r="A460" s="662"/>
      <c r="B460" s="662"/>
      <c r="C460" s="661"/>
      <c r="D460" s="661"/>
      <c r="E460" s="298" t="s">
        <v>33</v>
      </c>
      <c r="F460" s="301">
        <v>92</v>
      </c>
      <c r="G460" s="301">
        <v>76</v>
      </c>
      <c r="I460" s="345">
        <f t="shared" si="14"/>
        <v>-16</v>
      </c>
      <c r="J460" s="334">
        <f t="shared" si="15"/>
        <v>-0.17391304347826086</v>
      </c>
    </row>
    <row r="461" spans="1:10">
      <c r="A461" s="662"/>
      <c r="B461" s="662"/>
      <c r="C461" s="661"/>
      <c r="D461" s="661"/>
      <c r="E461" s="298" t="s">
        <v>80</v>
      </c>
      <c r="F461" s="301">
        <v>177</v>
      </c>
      <c r="G461" s="301">
        <v>164</v>
      </c>
      <c r="I461" s="345">
        <f t="shared" si="14"/>
        <v>-13</v>
      </c>
      <c r="J461" s="334">
        <f t="shared" si="15"/>
        <v>-7.3446327683615822E-2</v>
      </c>
    </row>
    <row r="462" spans="1:10">
      <c r="A462" s="662"/>
      <c r="B462" s="662"/>
      <c r="C462" s="661"/>
      <c r="D462" s="661"/>
      <c r="E462" s="298" t="s">
        <v>31</v>
      </c>
      <c r="F462" s="301">
        <v>195</v>
      </c>
      <c r="G462" s="301">
        <v>221</v>
      </c>
      <c r="I462" s="345">
        <f t="shared" si="14"/>
        <v>26</v>
      </c>
      <c r="J462" s="334">
        <f t="shared" si="15"/>
        <v>0.13333333333333333</v>
      </c>
    </row>
    <row r="463" spans="1:10">
      <c r="A463" s="662"/>
      <c r="B463" s="662"/>
      <c r="C463" s="661"/>
      <c r="D463" s="661"/>
      <c r="E463" s="298" t="s">
        <v>228</v>
      </c>
      <c r="F463" s="301">
        <v>52</v>
      </c>
      <c r="G463" s="301">
        <v>31</v>
      </c>
      <c r="I463" s="345">
        <f t="shared" si="14"/>
        <v>-21</v>
      </c>
      <c r="J463" s="334">
        <f t="shared" si="15"/>
        <v>-0.40384615384615385</v>
      </c>
    </row>
    <row r="464" spans="1:10">
      <c r="A464" s="662"/>
      <c r="B464" s="662"/>
      <c r="C464" s="661"/>
      <c r="D464" s="661"/>
      <c r="E464" s="298" t="s">
        <v>229</v>
      </c>
      <c r="F464" s="301">
        <v>7</v>
      </c>
      <c r="G464" s="301">
        <v>5</v>
      </c>
      <c r="I464" s="345">
        <f t="shared" si="14"/>
        <v>-2</v>
      </c>
      <c r="J464" s="334">
        <f t="shared" si="15"/>
        <v>-0.2857142857142857</v>
      </c>
    </row>
    <row r="465" spans="1:10">
      <c r="A465" s="662"/>
      <c r="B465" s="662"/>
      <c r="C465" s="661"/>
      <c r="D465" s="661"/>
      <c r="E465" s="298" t="s">
        <v>230</v>
      </c>
      <c r="F465" s="301">
        <v>1</v>
      </c>
      <c r="G465" s="301"/>
      <c r="I465" s="345">
        <f t="shared" si="14"/>
        <v>-1</v>
      </c>
      <c r="J465" s="334">
        <f t="shared" si="15"/>
        <v>-1</v>
      </c>
    </row>
    <row r="466" spans="1:10">
      <c r="A466" s="662"/>
      <c r="B466" s="662"/>
      <c r="C466" s="661"/>
      <c r="D466" s="661"/>
      <c r="E466" s="298" t="s">
        <v>231</v>
      </c>
      <c r="F466" s="301">
        <v>20</v>
      </c>
      <c r="G466" s="301">
        <v>14</v>
      </c>
      <c r="I466" s="345">
        <f t="shared" si="14"/>
        <v>-6</v>
      </c>
      <c r="J466" s="334">
        <f t="shared" si="15"/>
        <v>-0.3</v>
      </c>
    </row>
    <row r="467" spans="1:10">
      <c r="A467" s="662"/>
      <c r="B467" s="662"/>
      <c r="C467" s="661"/>
      <c r="D467" s="661"/>
      <c r="E467" s="298" t="s">
        <v>232</v>
      </c>
      <c r="F467" s="301">
        <v>21</v>
      </c>
      <c r="G467" s="301">
        <v>32</v>
      </c>
      <c r="I467" s="345">
        <f t="shared" si="14"/>
        <v>11</v>
      </c>
      <c r="J467" s="334">
        <f t="shared" si="15"/>
        <v>0.52380952380952384</v>
      </c>
    </row>
    <row r="468" spans="1:10">
      <c r="A468" s="662"/>
      <c r="B468" s="662"/>
      <c r="C468" s="661"/>
      <c r="D468" s="661"/>
      <c r="E468" s="298" t="s">
        <v>110</v>
      </c>
      <c r="F468" s="301">
        <v>10</v>
      </c>
      <c r="G468" s="301">
        <v>13</v>
      </c>
      <c r="I468" s="345">
        <f t="shared" si="14"/>
        <v>3</v>
      </c>
      <c r="J468" s="334">
        <f t="shared" si="15"/>
        <v>0.3</v>
      </c>
    </row>
    <row r="469" spans="1:10">
      <c r="A469" s="662"/>
      <c r="B469" s="310" t="s">
        <v>528</v>
      </c>
      <c r="C469" s="311"/>
      <c r="D469" s="311"/>
      <c r="E469" s="339"/>
      <c r="F469" s="313">
        <v>3424</v>
      </c>
      <c r="G469" s="313">
        <v>3379</v>
      </c>
      <c r="I469" s="340">
        <f t="shared" si="14"/>
        <v>-45</v>
      </c>
      <c r="J469" s="341">
        <f t="shared" si="15"/>
        <v>-1.3142523364485981E-2</v>
      </c>
    </row>
    <row r="470" spans="1:10" s="307" customFormat="1">
      <c r="A470" s="304" t="s">
        <v>93</v>
      </c>
      <c r="B470" s="304"/>
      <c r="C470" s="305"/>
      <c r="D470" s="305"/>
      <c r="E470" s="336"/>
      <c r="F470" s="306">
        <v>3436</v>
      </c>
      <c r="G470" s="306">
        <v>3406</v>
      </c>
      <c r="H470" s="308"/>
      <c r="I470" s="337">
        <f t="shared" si="14"/>
        <v>-30</v>
      </c>
      <c r="J470" s="338">
        <f t="shared" si="15"/>
        <v>-8.7310826542491265E-3</v>
      </c>
    </row>
    <row r="471" spans="1:10">
      <c r="A471" s="316" t="s">
        <v>87</v>
      </c>
      <c r="B471" s="316"/>
      <c r="C471" s="317"/>
      <c r="D471" s="317"/>
      <c r="E471" s="342"/>
      <c r="F471" s="318">
        <v>45033</v>
      </c>
      <c r="G471" s="318">
        <v>45373</v>
      </c>
      <c r="I471" s="343">
        <f t="shared" si="14"/>
        <v>340</v>
      </c>
      <c r="J471" s="344">
        <f t="shared" si="15"/>
        <v>7.5500188750471878E-3</v>
      </c>
    </row>
    <row r="472" spans="1:10">
      <c r="E472" s="293"/>
      <c r="I472" s="295"/>
    </row>
    <row r="473" spans="1:10">
      <c r="E473" s="293"/>
      <c r="I473" s="295"/>
    </row>
    <row r="474" spans="1:10">
      <c r="A474" s="324"/>
    </row>
    <row r="475" spans="1:10">
      <c r="A475" s="324" t="s">
        <v>174</v>
      </c>
    </row>
    <row r="476" spans="1:10" ht="26.4">
      <c r="C476" s="296" t="s">
        <v>96</v>
      </c>
      <c r="D476" s="296" t="s">
        <v>97</v>
      </c>
      <c r="E476" s="296" t="s">
        <v>169</v>
      </c>
      <c r="F476" s="297" t="s">
        <v>499</v>
      </c>
      <c r="G476" s="297" t="s">
        <v>573</v>
      </c>
      <c r="H476" s="327"/>
      <c r="I476" s="328" t="s">
        <v>177</v>
      </c>
      <c r="J476" s="329" t="s">
        <v>178</v>
      </c>
    </row>
    <row r="477" spans="1:10">
      <c r="A477" s="662" t="s">
        <v>100</v>
      </c>
      <c r="B477" s="298" t="s">
        <v>124</v>
      </c>
      <c r="C477" s="299">
        <v>1</v>
      </c>
      <c r="D477" s="661">
        <v>2</v>
      </c>
      <c r="E477" s="298" t="s">
        <v>160</v>
      </c>
      <c r="F477" s="301">
        <v>4887</v>
      </c>
      <c r="G477" s="301">
        <v>4785</v>
      </c>
      <c r="I477" s="345">
        <f t="shared" si="14"/>
        <v>-102</v>
      </c>
      <c r="J477" s="334">
        <f t="shared" si="15"/>
        <v>-2.0871700429711478E-2</v>
      </c>
    </row>
    <row r="478" spans="1:10">
      <c r="A478" s="662"/>
      <c r="B478" s="298" t="s">
        <v>125</v>
      </c>
      <c r="C478" s="299">
        <v>2</v>
      </c>
      <c r="D478" s="661"/>
      <c r="E478" s="298" t="s">
        <v>161</v>
      </c>
      <c r="F478" s="301">
        <v>11679</v>
      </c>
      <c r="G478" s="301">
        <v>11622</v>
      </c>
      <c r="I478" s="345">
        <f t="shared" si="14"/>
        <v>-57</v>
      </c>
      <c r="J478" s="334">
        <f t="shared" si="15"/>
        <v>-4.8805548420241462E-3</v>
      </c>
    </row>
    <row r="479" spans="1:10" s="307" customFormat="1">
      <c r="A479" s="304" t="s">
        <v>105</v>
      </c>
      <c r="B479" s="304"/>
      <c r="C479" s="305"/>
      <c r="D479" s="305"/>
      <c r="E479" s="336"/>
      <c r="F479" s="306">
        <v>16566</v>
      </c>
      <c r="G479" s="306">
        <v>16407</v>
      </c>
      <c r="H479" s="308"/>
      <c r="I479" s="337">
        <f t="shared" si="14"/>
        <v>-159</v>
      </c>
      <c r="J479" s="338">
        <f t="shared" si="15"/>
        <v>-9.5979717493661718E-3</v>
      </c>
    </row>
    <row r="480" spans="1:10">
      <c r="A480" s="662" t="s">
        <v>498</v>
      </c>
      <c r="B480" s="298" t="s">
        <v>9</v>
      </c>
      <c r="C480" s="299">
        <v>1</v>
      </c>
      <c r="D480" s="299">
        <v>1</v>
      </c>
      <c r="E480" s="298" t="s">
        <v>10</v>
      </c>
      <c r="F480" s="301">
        <v>230</v>
      </c>
      <c r="G480" s="301">
        <v>262</v>
      </c>
      <c r="I480" s="345">
        <f t="shared" si="14"/>
        <v>32</v>
      </c>
      <c r="J480" s="334">
        <f t="shared" si="15"/>
        <v>0.1391304347826087</v>
      </c>
    </row>
    <row r="481" spans="1:10">
      <c r="A481" s="662"/>
      <c r="B481" s="310" t="s">
        <v>580</v>
      </c>
      <c r="C481" s="311"/>
      <c r="D481" s="311"/>
      <c r="E481" s="339"/>
      <c r="F481" s="313">
        <v>230</v>
      </c>
      <c r="G481" s="313">
        <v>262</v>
      </c>
      <c r="I481" s="340">
        <f t="shared" si="14"/>
        <v>32</v>
      </c>
      <c r="J481" s="341">
        <f t="shared" si="15"/>
        <v>0.1391304347826087</v>
      </c>
    </row>
    <row r="482" spans="1:10">
      <c r="A482" s="662"/>
      <c r="B482" s="662" t="s">
        <v>8</v>
      </c>
      <c r="C482" s="299">
        <v>1</v>
      </c>
      <c r="D482" s="661">
        <v>2</v>
      </c>
      <c r="E482" s="298" t="s">
        <v>162</v>
      </c>
      <c r="F482" s="301">
        <v>156</v>
      </c>
      <c r="G482" s="301">
        <v>139</v>
      </c>
      <c r="I482" s="345">
        <f t="shared" si="14"/>
        <v>-17</v>
      </c>
      <c r="J482" s="334">
        <f t="shared" si="15"/>
        <v>-0.10897435897435898</v>
      </c>
    </row>
    <row r="483" spans="1:10">
      <c r="A483" s="662"/>
      <c r="B483" s="662"/>
      <c r="C483" s="299">
        <v>2</v>
      </c>
      <c r="D483" s="661"/>
      <c r="E483" s="298" t="s">
        <v>184</v>
      </c>
      <c r="F483" s="301">
        <v>115</v>
      </c>
      <c r="G483" s="301">
        <v>121</v>
      </c>
      <c r="I483" s="345">
        <f t="shared" si="14"/>
        <v>6</v>
      </c>
      <c r="J483" s="334">
        <f t="shared" si="15"/>
        <v>5.2173913043478258E-2</v>
      </c>
    </row>
    <row r="484" spans="1:10">
      <c r="A484" s="662"/>
      <c r="B484" s="310" t="s">
        <v>94</v>
      </c>
      <c r="C484" s="311"/>
      <c r="D484" s="311"/>
      <c r="E484" s="339"/>
      <c r="F484" s="313">
        <v>271</v>
      </c>
      <c r="G484" s="313">
        <v>260</v>
      </c>
      <c r="I484" s="340">
        <f t="shared" si="14"/>
        <v>-11</v>
      </c>
      <c r="J484" s="341">
        <f t="shared" si="15"/>
        <v>-4.0590405904059039E-2</v>
      </c>
    </row>
    <row r="485" spans="1:10" s="307" customFormat="1">
      <c r="A485" s="304" t="s">
        <v>497</v>
      </c>
      <c r="B485" s="304"/>
      <c r="C485" s="305"/>
      <c r="D485" s="305"/>
      <c r="E485" s="336"/>
      <c r="F485" s="306">
        <v>501</v>
      </c>
      <c r="G485" s="306">
        <v>522</v>
      </c>
      <c r="H485" s="308"/>
      <c r="I485" s="337">
        <f t="shared" si="14"/>
        <v>21</v>
      </c>
      <c r="J485" s="338">
        <f t="shared" si="15"/>
        <v>4.1916167664670656E-2</v>
      </c>
    </row>
    <row r="486" spans="1:10">
      <c r="A486" s="662" t="s">
        <v>99</v>
      </c>
      <c r="B486" s="662" t="s">
        <v>418</v>
      </c>
      <c r="C486" s="661">
        <v>1</v>
      </c>
      <c r="D486" s="661">
        <v>1</v>
      </c>
      <c r="E486" s="298" t="s">
        <v>136</v>
      </c>
      <c r="F486" s="301">
        <v>8</v>
      </c>
      <c r="G486" s="301">
        <v>4</v>
      </c>
      <c r="I486" s="345">
        <f t="shared" si="14"/>
        <v>-4</v>
      </c>
      <c r="J486" s="334">
        <f t="shared" si="15"/>
        <v>-0.5</v>
      </c>
    </row>
    <row r="487" spans="1:10">
      <c r="A487" s="662"/>
      <c r="B487" s="662"/>
      <c r="C487" s="661"/>
      <c r="D487" s="661"/>
      <c r="E487" s="298" t="s">
        <v>137</v>
      </c>
      <c r="F487" s="301">
        <v>924</v>
      </c>
      <c r="G487" s="301">
        <v>930</v>
      </c>
      <c r="I487" s="345">
        <f t="shared" si="14"/>
        <v>6</v>
      </c>
      <c r="J487" s="334">
        <f t="shared" si="15"/>
        <v>6.4935064935064939E-3</v>
      </c>
    </row>
    <row r="488" spans="1:10">
      <c r="A488" s="662"/>
      <c r="B488" s="662"/>
      <c r="C488" s="661"/>
      <c r="D488" s="661"/>
      <c r="E488" s="298" t="s">
        <v>185</v>
      </c>
      <c r="F488" s="301">
        <v>10</v>
      </c>
      <c r="G488" s="301">
        <v>8</v>
      </c>
      <c r="I488" s="345">
        <f t="shared" si="14"/>
        <v>-2</v>
      </c>
      <c r="J488" s="334">
        <f t="shared" si="15"/>
        <v>-0.2</v>
      </c>
    </row>
    <row r="489" spans="1:10">
      <c r="A489" s="662"/>
      <c r="B489" s="662"/>
      <c r="C489" s="661"/>
      <c r="D489" s="661"/>
      <c r="E489" s="298" t="s">
        <v>165</v>
      </c>
      <c r="F489" s="301">
        <v>80</v>
      </c>
      <c r="G489" s="301">
        <v>84</v>
      </c>
      <c r="I489" s="345">
        <f t="shared" si="14"/>
        <v>4</v>
      </c>
      <c r="J489" s="334">
        <f t="shared" si="15"/>
        <v>0.05</v>
      </c>
    </row>
    <row r="490" spans="1:10">
      <c r="A490" s="662"/>
      <c r="B490" s="662"/>
      <c r="C490" s="661"/>
      <c r="D490" s="661"/>
      <c r="E490" s="298" t="s">
        <v>138</v>
      </c>
      <c r="F490" s="301">
        <v>806</v>
      </c>
      <c r="G490" s="301">
        <v>844</v>
      </c>
      <c r="I490" s="345">
        <f t="shared" si="14"/>
        <v>38</v>
      </c>
      <c r="J490" s="334">
        <f t="shared" si="15"/>
        <v>4.7146401985111663E-2</v>
      </c>
    </row>
    <row r="491" spans="1:10">
      <c r="A491" s="662"/>
      <c r="B491" s="662"/>
      <c r="C491" s="661"/>
      <c r="D491" s="661"/>
      <c r="E491" s="298" t="s">
        <v>139</v>
      </c>
      <c r="F491" s="301">
        <v>2962</v>
      </c>
      <c r="G491" s="301">
        <v>2947</v>
      </c>
      <c r="I491" s="345">
        <f t="shared" si="14"/>
        <v>-15</v>
      </c>
      <c r="J491" s="334">
        <f t="shared" si="15"/>
        <v>-5.064145847400405E-3</v>
      </c>
    </row>
    <row r="492" spans="1:10">
      <c r="A492" s="662"/>
      <c r="B492" s="662"/>
      <c r="C492" s="661"/>
      <c r="D492" s="661"/>
      <c r="E492" s="298" t="s">
        <v>14</v>
      </c>
      <c r="F492" s="301">
        <v>3354</v>
      </c>
      <c r="G492" s="301">
        <v>3518</v>
      </c>
      <c r="I492" s="345">
        <f t="shared" si="14"/>
        <v>164</v>
      </c>
      <c r="J492" s="334">
        <f t="shared" si="15"/>
        <v>4.8896839594514012E-2</v>
      </c>
    </row>
    <row r="493" spans="1:10">
      <c r="A493" s="662"/>
      <c r="B493" s="662"/>
      <c r="C493" s="661"/>
      <c r="D493" s="661"/>
      <c r="E493" s="298" t="s">
        <v>75</v>
      </c>
      <c r="F493" s="301">
        <v>6</v>
      </c>
      <c r="G493" s="301"/>
      <c r="I493" s="345">
        <f t="shared" si="14"/>
        <v>-6</v>
      </c>
      <c r="J493" s="334">
        <f t="shared" si="15"/>
        <v>-1</v>
      </c>
    </row>
    <row r="494" spans="1:10">
      <c r="A494" s="662"/>
      <c r="B494" s="310" t="s">
        <v>582</v>
      </c>
      <c r="C494" s="311"/>
      <c r="D494" s="311"/>
      <c r="E494" s="339"/>
      <c r="F494" s="313">
        <v>8150</v>
      </c>
      <c r="G494" s="313">
        <v>8335</v>
      </c>
      <c r="I494" s="340">
        <f t="shared" si="14"/>
        <v>185</v>
      </c>
      <c r="J494" s="341">
        <f t="shared" si="15"/>
        <v>2.2699386503067485E-2</v>
      </c>
    </row>
    <row r="495" spans="1:10">
      <c r="A495" s="662"/>
      <c r="B495" s="662" t="s">
        <v>507</v>
      </c>
      <c r="C495" s="661">
        <v>1</v>
      </c>
      <c r="D495" s="661">
        <v>2</v>
      </c>
      <c r="E495" s="298" t="s">
        <v>140</v>
      </c>
      <c r="F495" s="301">
        <v>126</v>
      </c>
      <c r="G495" s="301">
        <v>114</v>
      </c>
      <c r="I495" s="345">
        <f t="shared" si="14"/>
        <v>-12</v>
      </c>
      <c r="J495" s="334">
        <f t="shared" si="15"/>
        <v>-9.5238095238095233E-2</v>
      </c>
    </row>
    <row r="496" spans="1:10">
      <c r="A496" s="662"/>
      <c r="B496" s="662"/>
      <c r="C496" s="661"/>
      <c r="D496" s="661"/>
      <c r="E496" s="298" t="s">
        <v>111</v>
      </c>
      <c r="F496" s="301">
        <v>412</v>
      </c>
      <c r="G496" s="301">
        <v>491</v>
      </c>
      <c r="I496" s="345">
        <f t="shared" si="14"/>
        <v>79</v>
      </c>
      <c r="J496" s="334">
        <f t="shared" si="15"/>
        <v>0.19174757281553398</v>
      </c>
    </row>
    <row r="497" spans="1:10">
      <c r="A497" s="662"/>
      <c r="B497" s="662"/>
      <c r="C497" s="661"/>
      <c r="D497" s="661"/>
      <c r="E497" s="298" t="s">
        <v>141</v>
      </c>
      <c r="F497" s="301">
        <v>3</v>
      </c>
      <c r="G497" s="301">
        <v>6</v>
      </c>
      <c r="I497" s="345">
        <f t="shared" si="14"/>
        <v>3</v>
      </c>
      <c r="J497" s="334">
        <f t="shared" si="15"/>
        <v>1</v>
      </c>
    </row>
    <row r="498" spans="1:10">
      <c r="A498" s="662"/>
      <c r="B498" s="662"/>
      <c r="C498" s="661"/>
      <c r="D498" s="661"/>
      <c r="E498" s="298" t="s">
        <v>112</v>
      </c>
      <c r="F498" s="301">
        <v>2</v>
      </c>
      <c r="G498" s="301">
        <v>2</v>
      </c>
      <c r="I498" s="345">
        <f t="shared" si="14"/>
        <v>0</v>
      </c>
      <c r="J498" s="334">
        <f t="shared" si="15"/>
        <v>0</v>
      </c>
    </row>
    <row r="499" spans="1:10">
      <c r="A499" s="662"/>
      <c r="B499" s="662"/>
      <c r="C499" s="661"/>
      <c r="D499" s="661"/>
      <c r="E499" s="298" t="s">
        <v>113</v>
      </c>
      <c r="F499" s="301">
        <v>865</v>
      </c>
      <c r="G499" s="301">
        <v>880</v>
      </c>
      <c r="I499" s="345">
        <f t="shared" si="14"/>
        <v>15</v>
      </c>
      <c r="J499" s="334">
        <f t="shared" si="15"/>
        <v>1.7341040462427744E-2</v>
      </c>
    </row>
    <row r="500" spans="1:10">
      <c r="A500" s="662"/>
      <c r="B500" s="662"/>
      <c r="C500" s="661"/>
      <c r="D500" s="661"/>
      <c r="E500" s="298" t="s">
        <v>118</v>
      </c>
      <c r="F500" s="301">
        <v>225</v>
      </c>
      <c r="G500" s="301">
        <v>213</v>
      </c>
      <c r="I500" s="345">
        <f t="shared" si="14"/>
        <v>-12</v>
      </c>
      <c r="J500" s="334">
        <f t="shared" si="15"/>
        <v>-5.3333333333333337E-2</v>
      </c>
    </row>
    <row r="501" spans="1:10">
      <c r="A501" s="662"/>
      <c r="B501" s="662"/>
      <c r="C501" s="661"/>
      <c r="D501" s="661"/>
      <c r="E501" s="298" t="s">
        <v>114</v>
      </c>
      <c r="F501" s="301">
        <v>1974</v>
      </c>
      <c r="G501" s="301">
        <v>2084</v>
      </c>
      <c r="I501" s="345">
        <f t="shared" si="14"/>
        <v>110</v>
      </c>
      <c r="J501" s="334">
        <f t="shared" si="15"/>
        <v>5.5724417426545089E-2</v>
      </c>
    </row>
    <row r="502" spans="1:10">
      <c r="A502" s="662"/>
      <c r="B502" s="662"/>
      <c r="C502" s="661"/>
      <c r="D502" s="661"/>
      <c r="E502" s="298" t="s">
        <v>142</v>
      </c>
      <c r="F502" s="301">
        <v>25</v>
      </c>
      <c r="G502" s="301">
        <v>30</v>
      </c>
      <c r="I502" s="345">
        <f t="shared" si="14"/>
        <v>5</v>
      </c>
      <c r="J502" s="334">
        <f t="shared" si="15"/>
        <v>0.2</v>
      </c>
    </row>
    <row r="503" spans="1:10">
      <c r="A503" s="662"/>
      <c r="B503" s="662"/>
      <c r="C503" s="661">
        <v>2</v>
      </c>
      <c r="D503" s="661"/>
      <c r="E503" s="298" t="s">
        <v>143</v>
      </c>
      <c r="F503" s="301">
        <v>87</v>
      </c>
      <c r="G503" s="301">
        <v>76</v>
      </c>
      <c r="I503" s="345">
        <f t="shared" si="14"/>
        <v>-11</v>
      </c>
      <c r="J503" s="334">
        <f t="shared" si="15"/>
        <v>-0.12643678160919541</v>
      </c>
    </row>
    <row r="504" spans="1:10">
      <c r="A504" s="662"/>
      <c r="B504" s="662"/>
      <c r="C504" s="661"/>
      <c r="D504" s="661"/>
      <c r="E504" s="298" t="s">
        <v>119</v>
      </c>
      <c r="F504" s="301">
        <v>206</v>
      </c>
      <c r="G504" s="301">
        <v>238</v>
      </c>
      <c r="I504" s="345">
        <f t="shared" si="14"/>
        <v>32</v>
      </c>
      <c r="J504" s="334">
        <f t="shared" si="15"/>
        <v>0.1553398058252427</v>
      </c>
    </row>
    <row r="505" spans="1:10">
      <c r="A505" s="662"/>
      <c r="B505" s="662"/>
      <c r="C505" s="661"/>
      <c r="D505" s="661"/>
      <c r="E505" s="298" t="s">
        <v>144</v>
      </c>
      <c r="F505" s="301">
        <v>1</v>
      </c>
      <c r="G505" s="301">
        <v>4</v>
      </c>
      <c r="I505" s="345">
        <f t="shared" si="14"/>
        <v>3</v>
      </c>
      <c r="J505" s="334">
        <f t="shared" si="15"/>
        <v>3</v>
      </c>
    </row>
    <row r="506" spans="1:10">
      <c r="A506" s="662"/>
      <c r="B506" s="662"/>
      <c r="C506" s="661"/>
      <c r="D506" s="661"/>
      <c r="E506" s="298" t="s">
        <v>120</v>
      </c>
      <c r="F506" s="301">
        <v>1</v>
      </c>
      <c r="G506" s="301">
        <v>2</v>
      </c>
      <c r="I506" s="345">
        <f t="shared" si="14"/>
        <v>1</v>
      </c>
      <c r="J506" s="334">
        <f t="shared" si="15"/>
        <v>1</v>
      </c>
    </row>
    <row r="507" spans="1:10">
      <c r="A507" s="662"/>
      <c r="B507" s="662"/>
      <c r="C507" s="661"/>
      <c r="D507" s="661"/>
      <c r="E507" s="298" t="s">
        <v>121</v>
      </c>
      <c r="F507" s="301">
        <v>572</v>
      </c>
      <c r="G507" s="301">
        <v>617</v>
      </c>
      <c r="I507" s="345">
        <f t="shared" si="14"/>
        <v>45</v>
      </c>
      <c r="J507" s="334">
        <f t="shared" si="15"/>
        <v>7.8671328671328672E-2</v>
      </c>
    </row>
    <row r="508" spans="1:10">
      <c r="A508" s="662"/>
      <c r="B508" s="662"/>
      <c r="C508" s="661"/>
      <c r="D508" s="661"/>
      <c r="E508" s="298" t="s">
        <v>146</v>
      </c>
      <c r="F508" s="301">
        <v>175</v>
      </c>
      <c r="G508" s="301">
        <v>173</v>
      </c>
      <c r="I508" s="345">
        <f t="shared" si="14"/>
        <v>-2</v>
      </c>
      <c r="J508" s="334">
        <f t="shared" si="15"/>
        <v>-1.1428571428571429E-2</v>
      </c>
    </row>
    <row r="509" spans="1:10">
      <c r="A509" s="662"/>
      <c r="B509" s="662"/>
      <c r="C509" s="661"/>
      <c r="D509" s="661"/>
      <c r="E509" s="298" t="s">
        <v>122</v>
      </c>
      <c r="F509" s="301">
        <v>1333</v>
      </c>
      <c r="G509" s="301">
        <v>1419</v>
      </c>
      <c r="I509" s="345">
        <f t="shared" si="14"/>
        <v>86</v>
      </c>
      <c r="J509" s="334">
        <f t="shared" si="15"/>
        <v>6.4516129032258063E-2</v>
      </c>
    </row>
    <row r="510" spans="1:10">
      <c r="A510" s="662"/>
      <c r="B510" s="662"/>
      <c r="C510" s="661"/>
      <c r="D510" s="661"/>
      <c r="E510" s="298" t="s">
        <v>145</v>
      </c>
      <c r="F510" s="301">
        <v>18</v>
      </c>
      <c r="G510" s="301">
        <v>10</v>
      </c>
      <c r="I510" s="345">
        <f t="shared" si="14"/>
        <v>-8</v>
      </c>
      <c r="J510" s="334">
        <f t="shared" si="15"/>
        <v>-0.44444444444444442</v>
      </c>
    </row>
    <row r="511" spans="1:10">
      <c r="A511" s="662"/>
      <c r="B511" s="310" t="s">
        <v>508</v>
      </c>
      <c r="C511" s="311"/>
      <c r="D511" s="311"/>
      <c r="E511" s="339"/>
      <c r="F511" s="313">
        <v>6025</v>
      </c>
      <c r="G511" s="313">
        <v>6359</v>
      </c>
      <c r="I511" s="340">
        <f t="shared" si="14"/>
        <v>334</v>
      </c>
      <c r="J511" s="341">
        <f t="shared" si="15"/>
        <v>5.5435684647302905E-2</v>
      </c>
    </row>
    <row r="512" spans="1:10">
      <c r="A512" s="662"/>
      <c r="B512" s="662" t="s">
        <v>4</v>
      </c>
      <c r="C512" s="661">
        <v>1</v>
      </c>
      <c r="D512" s="661">
        <v>2</v>
      </c>
      <c r="E512" s="298" t="s">
        <v>509</v>
      </c>
      <c r="F512" s="301">
        <v>327</v>
      </c>
      <c r="G512" s="301">
        <v>394</v>
      </c>
      <c r="I512" s="345">
        <f t="shared" si="14"/>
        <v>67</v>
      </c>
      <c r="J512" s="334">
        <f t="shared" si="15"/>
        <v>0.20489296636085627</v>
      </c>
    </row>
    <row r="513" spans="1:10">
      <c r="A513" s="662"/>
      <c r="B513" s="662"/>
      <c r="C513" s="661"/>
      <c r="D513" s="661"/>
      <c r="E513" s="298" t="s">
        <v>24</v>
      </c>
      <c r="F513" s="301">
        <v>185</v>
      </c>
      <c r="G513" s="301">
        <v>224</v>
      </c>
      <c r="I513" s="345">
        <f t="shared" si="14"/>
        <v>39</v>
      </c>
      <c r="J513" s="334">
        <f t="shared" si="15"/>
        <v>0.21081081081081082</v>
      </c>
    </row>
    <row r="514" spans="1:10">
      <c r="A514" s="662"/>
      <c r="B514" s="662"/>
      <c r="C514" s="661"/>
      <c r="D514" s="661"/>
      <c r="E514" s="298" t="s">
        <v>55</v>
      </c>
      <c r="F514" s="301">
        <v>249</v>
      </c>
      <c r="G514" s="301">
        <v>255</v>
      </c>
      <c r="I514" s="345">
        <f t="shared" si="14"/>
        <v>6</v>
      </c>
      <c r="J514" s="334">
        <f t="shared" si="15"/>
        <v>2.4096385542168676E-2</v>
      </c>
    </row>
    <row r="515" spans="1:10">
      <c r="A515" s="662"/>
      <c r="B515" s="662"/>
      <c r="C515" s="661"/>
      <c r="D515" s="661"/>
      <c r="E515" s="298" t="s">
        <v>193</v>
      </c>
      <c r="F515" s="301">
        <v>7</v>
      </c>
      <c r="G515" s="301">
        <v>10</v>
      </c>
      <c r="I515" s="345">
        <f t="shared" si="14"/>
        <v>3</v>
      </c>
      <c r="J515" s="334">
        <f t="shared" si="15"/>
        <v>0.42857142857142855</v>
      </c>
    </row>
    <row r="516" spans="1:10">
      <c r="A516" s="662"/>
      <c r="B516" s="662"/>
      <c r="C516" s="661"/>
      <c r="D516" s="661"/>
      <c r="E516" s="298" t="s">
        <v>83</v>
      </c>
      <c r="F516" s="301">
        <v>494</v>
      </c>
      <c r="G516" s="301">
        <v>463</v>
      </c>
      <c r="I516" s="345">
        <f t="shared" si="14"/>
        <v>-31</v>
      </c>
      <c r="J516" s="334">
        <f t="shared" si="15"/>
        <v>-6.2753036437246959E-2</v>
      </c>
    </row>
    <row r="517" spans="1:10">
      <c r="A517" s="662"/>
      <c r="B517" s="662"/>
      <c r="C517" s="661"/>
      <c r="D517" s="661"/>
      <c r="E517" s="298" t="s">
        <v>147</v>
      </c>
      <c r="F517" s="301">
        <v>1187</v>
      </c>
      <c r="G517" s="301">
        <v>1233</v>
      </c>
      <c r="I517" s="345">
        <f t="shared" si="14"/>
        <v>46</v>
      </c>
      <c r="J517" s="334">
        <f t="shared" si="15"/>
        <v>3.8753159224936815E-2</v>
      </c>
    </row>
    <row r="518" spans="1:10">
      <c r="A518" s="662"/>
      <c r="B518" s="662"/>
      <c r="C518" s="661"/>
      <c r="D518" s="661"/>
      <c r="E518" s="298" t="s">
        <v>148</v>
      </c>
      <c r="F518" s="301">
        <v>33</v>
      </c>
      <c r="G518" s="301">
        <v>12</v>
      </c>
      <c r="I518" s="345">
        <f t="shared" si="14"/>
        <v>-21</v>
      </c>
      <c r="J518" s="334">
        <f t="shared" si="15"/>
        <v>-0.63636363636363635</v>
      </c>
    </row>
    <row r="519" spans="1:10">
      <c r="A519" s="662"/>
      <c r="B519" s="662"/>
      <c r="C519" s="661"/>
      <c r="D519" s="661"/>
      <c r="E519" s="298" t="s">
        <v>194</v>
      </c>
      <c r="F519" s="301">
        <v>9</v>
      </c>
      <c r="G519" s="301">
        <v>16</v>
      </c>
      <c r="I519" s="345">
        <f t="shared" si="14"/>
        <v>7</v>
      </c>
      <c r="J519" s="334">
        <f t="shared" si="15"/>
        <v>0.77777777777777779</v>
      </c>
    </row>
    <row r="520" spans="1:10">
      <c r="A520" s="662"/>
      <c r="B520" s="662"/>
      <c r="C520" s="661"/>
      <c r="D520" s="661"/>
      <c r="E520" s="298" t="s">
        <v>166</v>
      </c>
      <c r="F520" s="301">
        <v>47</v>
      </c>
      <c r="G520" s="301">
        <v>49</v>
      </c>
      <c r="I520" s="345">
        <f t="shared" si="14"/>
        <v>2</v>
      </c>
      <c r="J520" s="334">
        <f t="shared" si="15"/>
        <v>4.2553191489361701E-2</v>
      </c>
    </row>
    <row r="521" spans="1:10">
      <c r="A521" s="662"/>
      <c r="B521" s="662"/>
      <c r="C521" s="661"/>
      <c r="D521" s="661"/>
      <c r="E521" s="298" t="s">
        <v>61</v>
      </c>
      <c r="F521" s="301">
        <v>2</v>
      </c>
      <c r="G521" s="301">
        <v>4</v>
      </c>
      <c r="I521" s="345">
        <f t="shared" ref="I521:I584" si="16">G521-F521</f>
        <v>2</v>
      </c>
      <c r="J521" s="334">
        <f t="shared" ref="J521:J584" si="17">I521/F521</f>
        <v>1</v>
      </c>
    </row>
    <row r="522" spans="1:10">
      <c r="A522" s="662"/>
      <c r="B522" s="662"/>
      <c r="C522" s="661"/>
      <c r="D522" s="661"/>
      <c r="E522" s="298" t="s">
        <v>70</v>
      </c>
      <c r="F522" s="301">
        <v>77</v>
      </c>
      <c r="G522" s="301">
        <v>56</v>
      </c>
      <c r="I522" s="345">
        <f t="shared" si="16"/>
        <v>-21</v>
      </c>
      <c r="J522" s="334">
        <f t="shared" si="17"/>
        <v>-0.27272727272727271</v>
      </c>
    </row>
    <row r="523" spans="1:10">
      <c r="A523" s="662"/>
      <c r="B523" s="662"/>
      <c r="C523" s="661"/>
      <c r="D523" s="661"/>
      <c r="E523" s="298" t="s">
        <v>13</v>
      </c>
      <c r="F523" s="301">
        <v>235</v>
      </c>
      <c r="G523" s="301">
        <v>272</v>
      </c>
      <c r="I523" s="345">
        <f t="shared" si="16"/>
        <v>37</v>
      </c>
      <c r="J523" s="334">
        <f t="shared" si="17"/>
        <v>0.1574468085106383</v>
      </c>
    </row>
    <row r="524" spans="1:10">
      <c r="A524" s="662"/>
      <c r="B524" s="662"/>
      <c r="C524" s="661"/>
      <c r="D524" s="661"/>
      <c r="E524" s="298" t="s">
        <v>56</v>
      </c>
      <c r="F524" s="301">
        <v>9</v>
      </c>
      <c r="G524" s="301">
        <v>12</v>
      </c>
      <c r="I524" s="345">
        <f t="shared" si="16"/>
        <v>3</v>
      </c>
      <c r="J524" s="334">
        <f t="shared" si="17"/>
        <v>0.33333333333333331</v>
      </c>
    </row>
    <row r="525" spans="1:10">
      <c r="A525" s="662"/>
      <c r="B525" s="662"/>
      <c r="C525" s="661"/>
      <c r="D525" s="661"/>
      <c r="E525" s="298" t="s">
        <v>195</v>
      </c>
      <c r="F525" s="301">
        <v>77</v>
      </c>
      <c r="G525" s="301">
        <v>95</v>
      </c>
      <c r="I525" s="345">
        <f t="shared" si="16"/>
        <v>18</v>
      </c>
      <c r="J525" s="334">
        <f t="shared" si="17"/>
        <v>0.23376623376623376</v>
      </c>
    </row>
    <row r="526" spans="1:10">
      <c r="A526" s="662"/>
      <c r="B526" s="662"/>
      <c r="C526" s="661"/>
      <c r="D526" s="661"/>
      <c r="E526" s="298" t="s">
        <v>196</v>
      </c>
      <c r="F526" s="301">
        <v>1</v>
      </c>
      <c r="G526" s="301"/>
      <c r="I526" s="345">
        <f t="shared" si="16"/>
        <v>-1</v>
      </c>
      <c r="J526" s="334">
        <f t="shared" si="17"/>
        <v>-1</v>
      </c>
    </row>
    <row r="527" spans="1:10">
      <c r="A527" s="662"/>
      <c r="B527" s="662"/>
      <c r="C527" s="661"/>
      <c r="D527" s="661"/>
      <c r="E527" s="298" t="s">
        <v>199</v>
      </c>
      <c r="F527" s="301">
        <v>3204</v>
      </c>
      <c r="G527" s="301">
        <v>3379</v>
      </c>
      <c r="I527" s="345">
        <f t="shared" si="16"/>
        <v>175</v>
      </c>
      <c r="J527" s="334">
        <f t="shared" si="17"/>
        <v>5.4619225967540576E-2</v>
      </c>
    </row>
    <row r="528" spans="1:10">
      <c r="A528" s="662"/>
      <c r="B528" s="662"/>
      <c r="C528" s="661"/>
      <c r="D528" s="661"/>
      <c r="E528" s="298" t="s">
        <v>200</v>
      </c>
      <c r="F528" s="301">
        <v>293</v>
      </c>
      <c r="G528" s="301">
        <v>301</v>
      </c>
      <c r="I528" s="345">
        <f t="shared" si="16"/>
        <v>8</v>
      </c>
      <c r="J528" s="334">
        <f t="shared" si="17"/>
        <v>2.7303754266211604E-2</v>
      </c>
    </row>
    <row r="529" spans="1:10">
      <c r="A529" s="662"/>
      <c r="B529" s="662"/>
      <c r="C529" s="661"/>
      <c r="D529" s="661"/>
      <c r="E529" s="298" t="s">
        <v>201</v>
      </c>
      <c r="F529" s="301">
        <v>64</v>
      </c>
      <c r="G529" s="301">
        <v>56</v>
      </c>
      <c r="I529" s="345">
        <f t="shared" si="16"/>
        <v>-8</v>
      </c>
      <c r="J529" s="334">
        <f t="shared" si="17"/>
        <v>-0.125</v>
      </c>
    </row>
    <row r="530" spans="1:10">
      <c r="A530" s="662"/>
      <c r="B530" s="662"/>
      <c r="C530" s="661"/>
      <c r="D530" s="661"/>
      <c r="E530" s="298" t="s">
        <v>19</v>
      </c>
      <c r="F530" s="301">
        <v>236</v>
      </c>
      <c r="G530" s="301">
        <v>212</v>
      </c>
      <c r="I530" s="345">
        <f t="shared" si="16"/>
        <v>-24</v>
      </c>
      <c r="J530" s="334">
        <f t="shared" si="17"/>
        <v>-0.10169491525423729</v>
      </c>
    </row>
    <row r="531" spans="1:10">
      <c r="A531" s="662"/>
      <c r="B531" s="662"/>
      <c r="C531" s="661">
        <v>2</v>
      </c>
      <c r="D531" s="661"/>
      <c r="E531" s="298" t="s">
        <v>586</v>
      </c>
      <c r="F531" s="301"/>
      <c r="G531" s="301">
        <v>292</v>
      </c>
      <c r="I531" s="345">
        <f t="shared" si="16"/>
        <v>292</v>
      </c>
      <c r="J531" s="334" t="e">
        <f t="shared" si="17"/>
        <v>#DIV/0!</v>
      </c>
    </row>
    <row r="532" spans="1:10">
      <c r="A532" s="662"/>
      <c r="B532" s="662"/>
      <c r="C532" s="661"/>
      <c r="D532" s="661"/>
      <c r="E532" s="298" t="s">
        <v>25</v>
      </c>
      <c r="F532" s="301">
        <v>139</v>
      </c>
      <c r="G532" s="301">
        <v>119</v>
      </c>
      <c r="I532" s="345">
        <f t="shared" si="16"/>
        <v>-20</v>
      </c>
      <c r="J532" s="334">
        <f t="shared" si="17"/>
        <v>-0.14388489208633093</v>
      </c>
    </row>
    <row r="533" spans="1:10">
      <c r="A533" s="662"/>
      <c r="B533" s="662"/>
      <c r="C533" s="661"/>
      <c r="D533" s="661"/>
      <c r="E533" s="298" t="s">
        <v>66</v>
      </c>
      <c r="F533" s="301">
        <v>156</v>
      </c>
      <c r="G533" s="301">
        <v>165</v>
      </c>
      <c r="I533" s="345">
        <f t="shared" si="16"/>
        <v>9</v>
      </c>
      <c r="J533" s="334">
        <f t="shared" si="17"/>
        <v>5.7692307692307696E-2</v>
      </c>
    </row>
    <row r="534" spans="1:10">
      <c r="A534" s="662"/>
      <c r="B534" s="662"/>
      <c r="C534" s="661"/>
      <c r="D534" s="661"/>
      <c r="E534" s="298" t="s">
        <v>203</v>
      </c>
      <c r="F534" s="301">
        <v>5</v>
      </c>
      <c r="G534" s="301">
        <v>5</v>
      </c>
      <c r="I534" s="345">
        <f t="shared" si="16"/>
        <v>0</v>
      </c>
      <c r="J534" s="334">
        <f t="shared" si="17"/>
        <v>0</v>
      </c>
    </row>
    <row r="535" spans="1:10">
      <c r="A535" s="662"/>
      <c r="B535" s="662"/>
      <c r="C535" s="661"/>
      <c r="D535" s="661"/>
      <c r="E535" s="298" t="s">
        <v>101</v>
      </c>
      <c r="F535" s="301">
        <v>378</v>
      </c>
      <c r="G535" s="301">
        <v>418</v>
      </c>
      <c r="I535" s="345">
        <f t="shared" si="16"/>
        <v>40</v>
      </c>
      <c r="J535" s="334">
        <f t="shared" si="17"/>
        <v>0.10582010582010581</v>
      </c>
    </row>
    <row r="536" spans="1:10">
      <c r="A536" s="662"/>
      <c r="B536" s="662"/>
      <c r="C536" s="661"/>
      <c r="D536" s="661"/>
      <c r="E536" s="298" t="s">
        <v>82</v>
      </c>
      <c r="F536" s="301">
        <v>289</v>
      </c>
      <c r="G536" s="301"/>
      <c r="I536" s="345">
        <f t="shared" si="16"/>
        <v>-289</v>
      </c>
      <c r="J536" s="334">
        <f t="shared" si="17"/>
        <v>-1</v>
      </c>
    </row>
    <row r="537" spans="1:10">
      <c r="A537" s="662"/>
      <c r="B537" s="662"/>
      <c r="C537" s="661"/>
      <c r="D537" s="661"/>
      <c r="E537" s="298" t="s">
        <v>149</v>
      </c>
      <c r="F537" s="301">
        <v>956</v>
      </c>
      <c r="G537" s="301">
        <v>990</v>
      </c>
      <c r="I537" s="345">
        <f t="shared" si="16"/>
        <v>34</v>
      </c>
      <c r="J537" s="334">
        <f t="shared" si="17"/>
        <v>3.5564853556485358E-2</v>
      </c>
    </row>
    <row r="538" spans="1:10">
      <c r="A538" s="662"/>
      <c r="B538" s="662"/>
      <c r="C538" s="661"/>
      <c r="D538" s="661"/>
      <c r="E538" s="298" t="s">
        <v>150</v>
      </c>
      <c r="F538" s="301">
        <v>14</v>
      </c>
      <c r="G538" s="301">
        <v>15</v>
      </c>
      <c r="I538" s="345">
        <f t="shared" si="16"/>
        <v>1</v>
      </c>
      <c r="J538" s="334">
        <f t="shared" si="17"/>
        <v>7.1428571428571425E-2</v>
      </c>
    </row>
    <row r="539" spans="1:10">
      <c r="A539" s="662"/>
      <c r="B539" s="662"/>
      <c r="C539" s="661"/>
      <c r="D539" s="661"/>
      <c r="E539" s="298" t="s">
        <v>513</v>
      </c>
      <c r="F539" s="301">
        <v>12</v>
      </c>
      <c r="G539" s="301">
        <v>8</v>
      </c>
      <c r="I539" s="345">
        <f t="shared" si="16"/>
        <v>-4</v>
      </c>
      <c r="J539" s="334">
        <f t="shared" si="17"/>
        <v>-0.33333333333333331</v>
      </c>
    </row>
    <row r="540" spans="1:10">
      <c r="A540" s="662"/>
      <c r="B540" s="662"/>
      <c r="C540" s="661"/>
      <c r="D540" s="661"/>
      <c r="E540" s="298" t="s">
        <v>204</v>
      </c>
      <c r="F540" s="301">
        <v>36</v>
      </c>
      <c r="G540" s="301">
        <v>40</v>
      </c>
      <c r="I540" s="345">
        <f t="shared" si="16"/>
        <v>4</v>
      </c>
      <c r="J540" s="334">
        <f t="shared" si="17"/>
        <v>0.1111111111111111</v>
      </c>
    </row>
    <row r="541" spans="1:10">
      <c r="A541" s="662"/>
      <c r="B541" s="662"/>
      <c r="C541" s="661"/>
      <c r="D541" s="661"/>
      <c r="E541" s="298" t="s">
        <v>76</v>
      </c>
      <c r="F541" s="301"/>
      <c r="G541" s="301">
        <v>1</v>
      </c>
      <c r="I541" s="345">
        <f t="shared" si="16"/>
        <v>1</v>
      </c>
      <c r="J541" s="334" t="e">
        <f t="shared" si="17"/>
        <v>#DIV/0!</v>
      </c>
    </row>
    <row r="542" spans="1:10">
      <c r="A542" s="662"/>
      <c r="B542" s="662"/>
      <c r="C542" s="661"/>
      <c r="D542" s="661"/>
      <c r="E542" s="298" t="s">
        <v>84</v>
      </c>
      <c r="F542" s="301">
        <v>43</v>
      </c>
      <c r="G542" s="301">
        <v>51</v>
      </c>
      <c r="I542" s="345">
        <f t="shared" si="16"/>
        <v>8</v>
      </c>
      <c r="J542" s="334">
        <f t="shared" si="17"/>
        <v>0.18604651162790697</v>
      </c>
    </row>
    <row r="543" spans="1:10">
      <c r="A543" s="662"/>
      <c r="B543" s="662"/>
      <c r="C543" s="661"/>
      <c r="D543" s="661"/>
      <c r="E543" s="298" t="s">
        <v>15</v>
      </c>
      <c r="F543" s="301">
        <v>199</v>
      </c>
      <c r="G543" s="301">
        <v>194</v>
      </c>
      <c r="I543" s="345">
        <f t="shared" si="16"/>
        <v>-5</v>
      </c>
      <c r="J543" s="334">
        <f t="shared" si="17"/>
        <v>-2.5125628140703519E-2</v>
      </c>
    </row>
    <row r="544" spans="1:10">
      <c r="A544" s="662"/>
      <c r="B544" s="662"/>
      <c r="C544" s="661"/>
      <c r="D544" s="661"/>
      <c r="E544" s="298" t="s">
        <v>67</v>
      </c>
      <c r="F544" s="301">
        <v>8</v>
      </c>
      <c r="G544" s="301">
        <v>9</v>
      </c>
      <c r="I544" s="345">
        <f t="shared" si="16"/>
        <v>1</v>
      </c>
      <c r="J544" s="334">
        <f t="shared" si="17"/>
        <v>0.125</v>
      </c>
    </row>
    <row r="545" spans="1:10">
      <c r="A545" s="662"/>
      <c r="B545" s="662"/>
      <c r="C545" s="661"/>
      <c r="D545" s="661"/>
      <c r="E545" s="298" t="s">
        <v>205</v>
      </c>
      <c r="F545" s="301">
        <v>65</v>
      </c>
      <c r="G545" s="301">
        <v>64</v>
      </c>
      <c r="I545" s="345">
        <f t="shared" si="16"/>
        <v>-1</v>
      </c>
      <c r="J545" s="334">
        <f t="shared" si="17"/>
        <v>-1.5384615384615385E-2</v>
      </c>
    </row>
    <row r="546" spans="1:10">
      <c r="A546" s="662"/>
      <c r="B546" s="662"/>
      <c r="C546" s="661"/>
      <c r="D546" s="661"/>
      <c r="E546" s="298" t="s">
        <v>206</v>
      </c>
      <c r="F546" s="301">
        <v>3</v>
      </c>
      <c r="G546" s="301"/>
      <c r="I546" s="345">
        <f t="shared" si="16"/>
        <v>-3</v>
      </c>
      <c r="J546" s="334">
        <f t="shared" si="17"/>
        <v>-1</v>
      </c>
    </row>
    <row r="547" spans="1:10">
      <c r="A547" s="662"/>
      <c r="B547" s="662"/>
      <c r="C547" s="661"/>
      <c r="D547" s="661"/>
      <c r="E547" s="298" t="s">
        <v>514</v>
      </c>
      <c r="F547" s="301">
        <v>2355</v>
      </c>
      <c r="G547" s="301">
        <v>2618</v>
      </c>
      <c r="I547" s="345">
        <f t="shared" si="16"/>
        <v>263</v>
      </c>
      <c r="J547" s="334">
        <f t="shared" si="17"/>
        <v>0.11167728237791932</v>
      </c>
    </row>
    <row r="548" spans="1:10">
      <c r="A548" s="662"/>
      <c r="B548" s="662"/>
      <c r="C548" s="661"/>
      <c r="D548" s="661"/>
      <c r="E548" s="298" t="s">
        <v>209</v>
      </c>
      <c r="F548" s="301">
        <v>187</v>
      </c>
      <c r="G548" s="301">
        <v>205</v>
      </c>
      <c r="I548" s="345">
        <f t="shared" si="16"/>
        <v>18</v>
      </c>
      <c r="J548" s="334">
        <f t="shared" si="17"/>
        <v>9.6256684491978606E-2</v>
      </c>
    </row>
    <row r="549" spans="1:10">
      <c r="A549" s="662"/>
      <c r="B549" s="662"/>
      <c r="C549" s="661"/>
      <c r="D549" s="661"/>
      <c r="E549" s="298" t="s">
        <v>210</v>
      </c>
      <c r="F549" s="301">
        <v>55</v>
      </c>
      <c r="G549" s="301">
        <v>61</v>
      </c>
      <c r="I549" s="345">
        <f t="shared" si="16"/>
        <v>6</v>
      </c>
      <c r="J549" s="334">
        <f t="shared" si="17"/>
        <v>0.10909090909090909</v>
      </c>
    </row>
    <row r="550" spans="1:10">
      <c r="A550" s="662"/>
      <c r="B550" s="662"/>
      <c r="C550" s="661"/>
      <c r="D550" s="661"/>
      <c r="E550" s="298" t="s">
        <v>21</v>
      </c>
      <c r="F550" s="301">
        <v>217</v>
      </c>
      <c r="G550" s="301">
        <v>205</v>
      </c>
      <c r="I550" s="345">
        <f t="shared" si="16"/>
        <v>-12</v>
      </c>
      <c r="J550" s="334">
        <f t="shared" si="17"/>
        <v>-5.5299539170506916E-2</v>
      </c>
    </row>
    <row r="551" spans="1:10">
      <c r="A551" s="662"/>
      <c r="B551" s="310" t="s">
        <v>516</v>
      </c>
      <c r="C551" s="311"/>
      <c r="D551" s="311"/>
      <c r="E551" s="339"/>
      <c r="F551" s="313">
        <v>11853</v>
      </c>
      <c r="G551" s="313">
        <v>12503</v>
      </c>
      <c r="I551" s="340">
        <f t="shared" si="16"/>
        <v>650</v>
      </c>
      <c r="J551" s="341">
        <f t="shared" si="17"/>
        <v>5.4838437526364636E-2</v>
      </c>
    </row>
    <row r="552" spans="1:10" s="307" customFormat="1">
      <c r="A552" s="304" t="s">
        <v>106</v>
      </c>
      <c r="B552" s="304"/>
      <c r="C552" s="305"/>
      <c r="D552" s="305"/>
      <c r="E552" s="336"/>
      <c r="F552" s="306">
        <v>26028</v>
      </c>
      <c r="G552" s="306">
        <v>27197</v>
      </c>
      <c r="H552" s="308"/>
      <c r="I552" s="337">
        <f t="shared" si="16"/>
        <v>1169</v>
      </c>
      <c r="J552" s="338">
        <f t="shared" si="17"/>
        <v>4.4913170431842633E-2</v>
      </c>
    </row>
    <row r="553" spans="1:10">
      <c r="A553" s="662" t="s">
        <v>36</v>
      </c>
      <c r="B553" s="662" t="s">
        <v>247</v>
      </c>
      <c r="C553" s="661">
        <v>1</v>
      </c>
      <c r="D553" s="661">
        <v>2</v>
      </c>
      <c r="E553" s="298" t="s">
        <v>593</v>
      </c>
      <c r="F553" s="301"/>
      <c r="G553" s="301">
        <v>130</v>
      </c>
      <c r="I553" s="345">
        <f t="shared" si="16"/>
        <v>130</v>
      </c>
      <c r="J553" s="334" t="e">
        <f t="shared" si="17"/>
        <v>#DIV/0!</v>
      </c>
    </row>
    <row r="554" spans="1:10">
      <c r="A554" s="662"/>
      <c r="B554" s="662"/>
      <c r="C554" s="661"/>
      <c r="D554" s="661"/>
      <c r="E554" s="298" t="s">
        <v>594</v>
      </c>
      <c r="F554" s="301"/>
      <c r="G554" s="301">
        <v>7</v>
      </c>
      <c r="I554" s="345">
        <f t="shared" si="16"/>
        <v>7</v>
      </c>
      <c r="J554" s="334" t="e">
        <f t="shared" si="17"/>
        <v>#DIV/0!</v>
      </c>
    </row>
    <row r="555" spans="1:10">
      <c r="A555" s="662"/>
      <c r="B555" s="662"/>
      <c r="C555" s="661"/>
      <c r="D555" s="661"/>
      <c r="E555" s="298" t="s">
        <v>219</v>
      </c>
      <c r="F555" s="301">
        <v>10</v>
      </c>
      <c r="G555" s="301">
        <v>9</v>
      </c>
      <c r="I555" s="345">
        <f t="shared" si="16"/>
        <v>-1</v>
      </c>
      <c r="J555" s="334">
        <f t="shared" si="17"/>
        <v>-0.1</v>
      </c>
    </row>
    <row r="556" spans="1:10">
      <c r="A556" s="662"/>
      <c r="B556" s="662"/>
      <c r="C556" s="661"/>
      <c r="D556" s="661"/>
      <c r="E556" s="298" t="s">
        <v>595</v>
      </c>
      <c r="F556" s="301"/>
      <c r="G556" s="301">
        <v>82</v>
      </c>
      <c r="I556" s="345">
        <f t="shared" si="16"/>
        <v>82</v>
      </c>
      <c r="J556" s="334" t="e">
        <f t="shared" si="17"/>
        <v>#DIV/0!</v>
      </c>
    </row>
    <row r="557" spans="1:10">
      <c r="A557" s="662"/>
      <c r="B557" s="662"/>
      <c r="C557" s="661"/>
      <c r="D557" s="661"/>
      <c r="E557" s="298" t="s">
        <v>596</v>
      </c>
      <c r="F557" s="301"/>
      <c r="G557" s="301">
        <v>32</v>
      </c>
      <c r="I557" s="345">
        <f t="shared" si="16"/>
        <v>32</v>
      </c>
      <c r="J557" s="334" t="e">
        <f t="shared" si="17"/>
        <v>#DIV/0!</v>
      </c>
    </row>
    <row r="558" spans="1:10">
      <c r="A558" s="662"/>
      <c r="B558" s="662"/>
      <c r="C558" s="661"/>
      <c r="D558" s="661"/>
      <c r="E558" s="298" t="s">
        <v>222</v>
      </c>
      <c r="F558" s="301">
        <v>17</v>
      </c>
      <c r="G558" s="301">
        <v>9</v>
      </c>
      <c r="I558" s="345">
        <f t="shared" si="16"/>
        <v>-8</v>
      </c>
      <c r="J558" s="334">
        <f t="shared" si="17"/>
        <v>-0.47058823529411764</v>
      </c>
    </row>
    <row r="559" spans="1:10">
      <c r="A559" s="662"/>
      <c r="B559" s="662"/>
      <c r="C559" s="661"/>
      <c r="D559" s="661"/>
      <c r="E559" s="298" t="s">
        <v>16</v>
      </c>
      <c r="F559" s="301">
        <v>173</v>
      </c>
      <c r="G559" s="301"/>
      <c r="I559" s="345">
        <f t="shared" si="16"/>
        <v>-173</v>
      </c>
      <c r="J559" s="334">
        <f t="shared" si="17"/>
        <v>-1</v>
      </c>
    </row>
    <row r="560" spans="1:10">
      <c r="A560" s="662"/>
      <c r="B560" s="662"/>
      <c r="C560" s="661"/>
      <c r="D560" s="661"/>
      <c r="E560" s="298" t="s">
        <v>26</v>
      </c>
      <c r="F560" s="301">
        <v>2</v>
      </c>
      <c r="G560" s="301">
        <v>2</v>
      </c>
      <c r="I560" s="345">
        <f t="shared" si="16"/>
        <v>0</v>
      </c>
      <c r="J560" s="334">
        <f t="shared" si="17"/>
        <v>0</v>
      </c>
    </row>
    <row r="561" spans="1:10">
      <c r="A561" s="662"/>
      <c r="B561" s="662"/>
      <c r="C561" s="661"/>
      <c r="D561" s="661"/>
      <c r="E561" s="298" t="s">
        <v>78</v>
      </c>
      <c r="F561" s="301">
        <v>81</v>
      </c>
      <c r="G561" s="301"/>
      <c r="I561" s="345">
        <f t="shared" si="16"/>
        <v>-81</v>
      </c>
      <c r="J561" s="334">
        <f t="shared" si="17"/>
        <v>-1</v>
      </c>
    </row>
    <row r="562" spans="1:10">
      <c r="A562" s="662"/>
      <c r="B562" s="662"/>
      <c r="C562" s="661"/>
      <c r="D562" s="661"/>
      <c r="E562" s="298" t="s">
        <v>62</v>
      </c>
      <c r="F562" s="301">
        <v>1</v>
      </c>
      <c r="G562" s="301">
        <v>5</v>
      </c>
      <c r="I562" s="345">
        <f t="shared" si="16"/>
        <v>4</v>
      </c>
      <c r="J562" s="334">
        <f t="shared" si="17"/>
        <v>4</v>
      </c>
    </row>
    <row r="563" spans="1:10">
      <c r="A563" s="662"/>
      <c r="B563" s="662"/>
      <c r="C563" s="661"/>
      <c r="D563" s="661"/>
      <c r="E563" s="298" t="s">
        <v>34</v>
      </c>
      <c r="F563" s="301">
        <v>9</v>
      </c>
      <c r="G563" s="301">
        <v>4</v>
      </c>
      <c r="I563" s="345">
        <f t="shared" si="16"/>
        <v>-5</v>
      </c>
      <c r="J563" s="334">
        <f t="shared" si="17"/>
        <v>-0.55555555555555558</v>
      </c>
    </row>
    <row r="564" spans="1:10">
      <c r="A564" s="662"/>
      <c r="B564" s="662"/>
      <c r="C564" s="661"/>
      <c r="D564" s="661"/>
      <c r="E564" s="298" t="s">
        <v>32</v>
      </c>
      <c r="F564" s="301">
        <v>9</v>
      </c>
      <c r="G564" s="301">
        <v>5</v>
      </c>
      <c r="I564" s="345">
        <f t="shared" si="16"/>
        <v>-4</v>
      </c>
      <c r="J564" s="334">
        <f t="shared" si="17"/>
        <v>-0.44444444444444442</v>
      </c>
    </row>
    <row r="565" spans="1:10">
      <c r="A565" s="662"/>
      <c r="B565" s="662"/>
      <c r="C565" s="661"/>
      <c r="D565" s="661"/>
      <c r="E565" s="298" t="s">
        <v>63</v>
      </c>
      <c r="F565" s="301">
        <v>163</v>
      </c>
      <c r="G565" s="301">
        <v>171</v>
      </c>
      <c r="I565" s="345">
        <f t="shared" si="16"/>
        <v>8</v>
      </c>
      <c r="J565" s="334">
        <f t="shared" si="17"/>
        <v>4.9079754601226995E-2</v>
      </c>
    </row>
    <row r="566" spans="1:10">
      <c r="A566" s="662"/>
      <c r="B566" s="662"/>
      <c r="C566" s="661"/>
      <c r="D566" s="661"/>
      <c r="E566" s="298" t="s">
        <v>28</v>
      </c>
      <c r="F566" s="301">
        <v>25</v>
      </c>
      <c r="G566" s="301"/>
      <c r="I566" s="345">
        <f t="shared" si="16"/>
        <v>-25</v>
      </c>
      <c r="J566" s="334">
        <f t="shared" si="17"/>
        <v>-1</v>
      </c>
    </row>
    <row r="567" spans="1:10">
      <c r="A567" s="662"/>
      <c r="B567" s="662"/>
      <c r="C567" s="661"/>
      <c r="D567" s="661"/>
      <c r="E567" s="298" t="s">
        <v>223</v>
      </c>
      <c r="F567" s="301">
        <v>20</v>
      </c>
      <c r="G567" s="301">
        <v>17</v>
      </c>
      <c r="I567" s="345">
        <f t="shared" si="16"/>
        <v>-3</v>
      </c>
      <c r="J567" s="334">
        <f t="shared" si="17"/>
        <v>-0.15</v>
      </c>
    </row>
    <row r="568" spans="1:10">
      <c r="A568" s="662"/>
      <c r="B568" s="662"/>
      <c r="C568" s="661"/>
      <c r="D568" s="661"/>
      <c r="E568" s="298" t="s">
        <v>226</v>
      </c>
      <c r="F568" s="301">
        <v>35</v>
      </c>
      <c r="G568" s="301">
        <v>50</v>
      </c>
      <c r="I568" s="345">
        <f t="shared" si="16"/>
        <v>15</v>
      </c>
      <c r="J568" s="334">
        <f t="shared" si="17"/>
        <v>0.42857142857142855</v>
      </c>
    </row>
    <row r="569" spans="1:10">
      <c r="A569" s="662"/>
      <c r="B569" s="662"/>
      <c r="C569" s="661"/>
      <c r="D569" s="661"/>
      <c r="E569" s="298" t="s">
        <v>227</v>
      </c>
      <c r="F569" s="301">
        <v>17</v>
      </c>
      <c r="G569" s="301">
        <v>18</v>
      </c>
      <c r="I569" s="345">
        <f t="shared" si="16"/>
        <v>1</v>
      </c>
      <c r="J569" s="334">
        <f t="shared" si="17"/>
        <v>5.8823529411764705E-2</v>
      </c>
    </row>
    <row r="570" spans="1:10">
      <c r="A570" s="662"/>
      <c r="B570" s="662"/>
      <c r="C570" s="661"/>
      <c r="D570" s="661"/>
      <c r="E570" s="298" t="s">
        <v>109</v>
      </c>
      <c r="F570" s="301">
        <v>3</v>
      </c>
      <c r="G570" s="301">
        <v>1</v>
      </c>
      <c r="I570" s="345">
        <f t="shared" si="16"/>
        <v>-2</v>
      </c>
      <c r="J570" s="334">
        <f t="shared" si="17"/>
        <v>-0.66666666666666663</v>
      </c>
    </row>
    <row r="571" spans="1:10">
      <c r="A571" s="662"/>
      <c r="B571" s="662"/>
      <c r="C571" s="661">
        <v>2</v>
      </c>
      <c r="D571" s="661"/>
      <c r="E571" s="298" t="s">
        <v>524</v>
      </c>
      <c r="F571" s="301">
        <v>1</v>
      </c>
      <c r="G571" s="301">
        <v>6</v>
      </c>
      <c r="I571" s="345">
        <f t="shared" si="16"/>
        <v>5</v>
      </c>
      <c r="J571" s="334">
        <f t="shared" si="17"/>
        <v>5</v>
      </c>
    </row>
    <row r="572" spans="1:10">
      <c r="A572" s="662"/>
      <c r="B572" s="662"/>
      <c r="C572" s="661"/>
      <c r="D572" s="661"/>
      <c r="E572" s="298" t="s">
        <v>527</v>
      </c>
      <c r="F572" s="301">
        <v>12</v>
      </c>
      <c r="G572" s="301">
        <v>9</v>
      </c>
      <c r="I572" s="345">
        <f t="shared" si="16"/>
        <v>-3</v>
      </c>
      <c r="J572" s="334">
        <f t="shared" si="17"/>
        <v>-0.25</v>
      </c>
    </row>
    <row r="573" spans="1:10">
      <c r="A573" s="662"/>
      <c r="B573" s="662"/>
      <c r="C573" s="661"/>
      <c r="D573" s="661"/>
      <c r="E573" s="298" t="s">
        <v>17</v>
      </c>
      <c r="F573" s="301">
        <v>120</v>
      </c>
      <c r="G573" s="301">
        <v>103</v>
      </c>
      <c r="I573" s="345">
        <f t="shared" si="16"/>
        <v>-17</v>
      </c>
      <c r="J573" s="334">
        <f t="shared" si="17"/>
        <v>-0.14166666666666666</v>
      </c>
    </row>
    <row r="574" spans="1:10">
      <c r="A574" s="662"/>
      <c r="B574" s="662"/>
      <c r="C574" s="661"/>
      <c r="D574" s="661"/>
      <c r="E574" s="298" t="s">
        <v>104</v>
      </c>
      <c r="F574" s="301">
        <v>46</v>
      </c>
      <c r="G574" s="301">
        <v>57</v>
      </c>
      <c r="I574" s="345">
        <f t="shared" si="16"/>
        <v>11</v>
      </c>
      <c r="J574" s="334">
        <f t="shared" si="17"/>
        <v>0.2391304347826087</v>
      </c>
    </row>
    <row r="575" spans="1:10">
      <c r="A575" s="662"/>
      <c r="B575" s="662"/>
      <c r="C575" s="661"/>
      <c r="D575" s="661"/>
      <c r="E575" s="298" t="s">
        <v>79</v>
      </c>
      <c r="F575" s="301">
        <v>2</v>
      </c>
      <c r="G575" s="301"/>
      <c r="I575" s="345">
        <f t="shared" si="16"/>
        <v>-2</v>
      </c>
      <c r="J575" s="334">
        <f t="shared" si="17"/>
        <v>-1</v>
      </c>
    </row>
    <row r="576" spans="1:10">
      <c r="A576" s="662"/>
      <c r="B576" s="662"/>
      <c r="C576" s="661"/>
      <c r="D576" s="661"/>
      <c r="E576" s="298" t="s">
        <v>35</v>
      </c>
      <c r="F576" s="301">
        <v>1</v>
      </c>
      <c r="G576" s="301">
        <v>1</v>
      </c>
      <c r="I576" s="345">
        <f t="shared" si="16"/>
        <v>0</v>
      </c>
      <c r="J576" s="334">
        <f t="shared" si="17"/>
        <v>0</v>
      </c>
    </row>
    <row r="577" spans="1:10">
      <c r="A577" s="662"/>
      <c r="B577" s="662"/>
      <c r="C577" s="661"/>
      <c r="D577" s="661"/>
      <c r="E577" s="298" t="s">
        <v>33</v>
      </c>
      <c r="F577" s="301">
        <v>5</v>
      </c>
      <c r="G577" s="301">
        <v>1</v>
      </c>
      <c r="I577" s="345">
        <f t="shared" si="16"/>
        <v>-4</v>
      </c>
      <c r="J577" s="334">
        <f t="shared" si="17"/>
        <v>-0.8</v>
      </c>
    </row>
    <row r="578" spans="1:10">
      <c r="A578" s="662"/>
      <c r="B578" s="662"/>
      <c r="C578" s="661"/>
      <c r="D578" s="661"/>
      <c r="E578" s="298" t="s">
        <v>80</v>
      </c>
      <c r="F578" s="301">
        <v>146</v>
      </c>
      <c r="G578" s="301">
        <v>139</v>
      </c>
      <c r="I578" s="345">
        <f t="shared" si="16"/>
        <v>-7</v>
      </c>
      <c r="J578" s="334">
        <f t="shared" si="17"/>
        <v>-4.7945205479452052E-2</v>
      </c>
    </row>
    <row r="579" spans="1:10">
      <c r="A579" s="662"/>
      <c r="B579" s="662"/>
      <c r="C579" s="661"/>
      <c r="D579" s="661"/>
      <c r="E579" s="298" t="s">
        <v>31</v>
      </c>
      <c r="F579" s="301">
        <v>18</v>
      </c>
      <c r="G579" s="301">
        <v>8</v>
      </c>
      <c r="I579" s="345">
        <f t="shared" si="16"/>
        <v>-10</v>
      </c>
      <c r="J579" s="334">
        <f t="shared" si="17"/>
        <v>-0.55555555555555558</v>
      </c>
    </row>
    <row r="580" spans="1:10">
      <c r="A580" s="662"/>
      <c r="B580" s="662"/>
      <c r="C580" s="661"/>
      <c r="D580" s="661"/>
      <c r="E580" s="298" t="s">
        <v>228</v>
      </c>
      <c r="F580" s="301">
        <v>8</v>
      </c>
      <c r="G580" s="301">
        <v>9</v>
      </c>
      <c r="I580" s="345">
        <f t="shared" si="16"/>
        <v>1</v>
      </c>
      <c r="J580" s="334">
        <f t="shared" si="17"/>
        <v>0.125</v>
      </c>
    </row>
    <row r="581" spans="1:10">
      <c r="A581" s="662"/>
      <c r="B581" s="662"/>
      <c r="C581" s="661"/>
      <c r="D581" s="661"/>
      <c r="E581" s="298" t="s">
        <v>231</v>
      </c>
      <c r="F581" s="301">
        <v>2</v>
      </c>
      <c r="G581" s="301">
        <v>12</v>
      </c>
      <c r="I581" s="345">
        <f t="shared" si="16"/>
        <v>10</v>
      </c>
      <c r="J581" s="334">
        <f t="shared" si="17"/>
        <v>5</v>
      </c>
    </row>
    <row r="582" spans="1:10">
      <c r="A582" s="662"/>
      <c r="B582" s="662"/>
      <c r="C582" s="661"/>
      <c r="D582" s="661"/>
      <c r="E582" s="298" t="s">
        <v>232</v>
      </c>
      <c r="F582" s="301">
        <v>3</v>
      </c>
      <c r="G582" s="301">
        <v>7</v>
      </c>
      <c r="I582" s="345">
        <f t="shared" si="16"/>
        <v>4</v>
      </c>
      <c r="J582" s="334">
        <f t="shared" si="17"/>
        <v>1.3333333333333333</v>
      </c>
    </row>
    <row r="583" spans="1:10">
      <c r="A583" s="662"/>
      <c r="B583" s="662"/>
      <c r="C583" s="661"/>
      <c r="D583" s="661"/>
      <c r="E583" s="298" t="s">
        <v>110</v>
      </c>
      <c r="F583" s="301">
        <v>2</v>
      </c>
      <c r="G583" s="301">
        <v>1</v>
      </c>
      <c r="I583" s="345">
        <f t="shared" si="16"/>
        <v>-1</v>
      </c>
      <c r="J583" s="334">
        <f t="shared" si="17"/>
        <v>-0.5</v>
      </c>
    </row>
    <row r="584" spans="1:10">
      <c r="A584" s="662"/>
      <c r="B584" s="310" t="s">
        <v>528</v>
      </c>
      <c r="C584" s="311"/>
      <c r="D584" s="311"/>
      <c r="E584" s="339"/>
      <c r="F584" s="313">
        <v>931</v>
      </c>
      <c r="G584" s="313">
        <v>895</v>
      </c>
      <c r="I584" s="340">
        <f t="shared" si="16"/>
        <v>-36</v>
      </c>
      <c r="J584" s="341">
        <f t="shared" si="17"/>
        <v>-3.8668098818474758E-2</v>
      </c>
    </row>
    <row r="585" spans="1:10" s="307" customFormat="1">
      <c r="A585" s="304" t="s">
        <v>93</v>
      </c>
      <c r="B585" s="304"/>
      <c r="C585" s="305"/>
      <c r="D585" s="305"/>
      <c r="E585" s="336"/>
      <c r="F585" s="306">
        <v>931</v>
      </c>
      <c r="G585" s="306">
        <v>895</v>
      </c>
      <c r="H585" s="308"/>
      <c r="I585" s="337">
        <f t="shared" ref="I585:I648" si="18">G585-F585</f>
        <v>-36</v>
      </c>
      <c r="J585" s="338">
        <f t="shared" ref="J585:J648" si="19">I585/F585</f>
        <v>-3.8668098818474758E-2</v>
      </c>
    </row>
    <row r="586" spans="1:10">
      <c r="A586" s="316" t="s">
        <v>87</v>
      </c>
      <c r="B586" s="316"/>
      <c r="C586" s="317"/>
      <c r="D586" s="317"/>
      <c r="E586" s="342"/>
      <c r="F586" s="318">
        <v>44026</v>
      </c>
      <c r="G586" s="318">
        <v>45021</v>
      </c>
      <c r="I586" s="343">
        <f t="shared" si="18"/>
        <v>995</v>
      </c>
      <c r="J586" s="344">
        <f t="shared" si="19"/>
        <v>2.260028165175124E-2</v>
      </c>
    </row>
    <row r="587" spans="1:10">
      <c r="E587" s="293"/>
      <c r="I587" s="295"/>
    </row>
    <row r="588" spans="1:10">
      <c r="E588" s="293"/>
      <c r="I588" s="295"/>
    </row>
    <row r="589" spans="1:10">
      <c r="A589" s="324" t="s">
        <v>176</v>
      </c>
      <c r="E589" s="293"/>
      <c r="I589" s="295"/>
    </row>
    <row r="590" spans="1:10" ht="26.4">
      <c r="C590" s="296" t="s">
        <v>96</v>
      </c>
      <c r="D590" s="296" t="s">
        <v>97</v>
      </c>
      <c r="E590" s="296" t="s">
        <v>169</v>
      </c>
      <c r="F590" s="297" t="s">
        <v>499</v>
      </c>
      <c r="G590" s="297" t="s">
        <v>573</v>
      </c>
      <c r="H590" s="327"/>
      <c r="I590" s="328" t="s">
        <v>177</v>
      </c>
      <c r="J590" s="329" t="s">
        <v>178</v>
      </c>
    </row>
    <row r="591" spans="1:10">
      <c r="A591" s="662" t="s">
        <v>100</v>
      </c>
      <c r="B591" s="298" t="s">
        <v>124</v>
      </c>
      <c r="C591" s="299">
        <v>1</v>
      </c>
      <c r="D591" s="661">
        <v>2</v>
      </c>
      <c r="E591" s="298" t="s">
        <v>160</v>
      </c>
      <c r="F591" s="346">
        <v>560</v>
      </c>
      <c r="G591" s="346">
        <v>604</v>
      </c>
      <c r="I591" s="347">
        <f t="shared" si="18"/>
        <v>44</v>
      </c>
      <c r="J591" s="334">
        <f t="shared" si="19"/>
        <v>7.857142857142857E-2</v>
      </c>
    </row>
    <row r="592" spans="1:10">
      <c r="A592" s="662"/>
      <c r="B592" s="298" t="s">
        <v>125</v>
      </c>
      <c r="C592" s="299">
        <v>2</v>
      </c>
      <c r="D592" s="661"/>
      <c r="E592" s="298" t="s">
        <v>161</v>
      </c>
      <c r="F592" s="346">
        <v>1004</v>
      </c>
      <c r="G592" s="346">
        <v>932</v>
      </c>
      <c r="I592" s="347">
        <f t="shared" si="18"/>
        <v>-72</v>
      </c>
      <c r="J592" s="334">
        <f t="shared" si="19"/>
        <v>-7.1713147410358571E-2</v>
      </c>
    </row>
    <row r="593" spans="1:10" s="307" customFormat="1">
      <c r="A593" s="304" t="s">
        <v>105</v>
      </c>
      <c r="B593" s="304"/>
      <c r="C593" s="305"/>
      <c r="D593" s="305"/>
      <c r="E593" s="336"/>
      <c r="F593" s="306">
        <v>1564</v>
      </c>
      <c r="G593" s="306">
        <v>1536</v>
      </c>
      <c r="H593" s="308"/>
      <c r="I593" s="337">
        <f t="shared" si="18"/>
        <v>-28</v>
      </c>
      <c r="J593" s="338">
        <f t="shared" si="19"/>
        <v>-1.7902813299232736E-2</v>
      </c>
    </row>
    <row r="594" spans="1:10">
      <c r="A594" s="662" t="s">
        <v>498</v>
      </c>
      <c r="B594" s="298" t="s">
        <v>9</v>
      </c>
      <c r="C594" s="299">
        <v>1</v>
      </c>
      <c r="D594" s="299">
        <v>1</v>
      </c>
      <c r="E594" s="298" t="s">
        <v>10</v>
      </c>
      <c r="F594" s="346">
        <v>10</v>
      </c>
      <c r="G594" s="346">
        <v>11</v>
      </c>
      <c r="I594" s="347">
        <f t="shared" si="18"/>
        <v>1</v>
      </c>
      <c r="J594" s="334">
        <f t="shared" si="19"/>
        <v>0.1</v>
      </c>
    </row>
    <row r="595" spans="1:10">
      <c r="A595" s="662"/>
      <c r="B595" s="310" t="s">
        <v>580</v>
      </c>
      <c r="C595" s="311"/>
      <c r="D595" s="311"/>
      <c r="E595" s="339"/>
      <c r="F595" s="313">
        <v>10</v>
      </c>
      <c r="G595" s="313">
        <v>11</v>
      </c>
      <c r="I595" s="340">
        <f t="shared" si="18"/>
        <v>1</v>
      </c>
      <c r="J595" s="341">
        <f t="shared" si="19"/>
        <v>0.1</v>
      </c>
    </row>
    <row r="596" spans="1:10">
      <c r="A596" s="662"/>
      <c r="B596" s="662" t="s">
        <v>8</v>
      </c>
      <c r="C596" s="299">
        <v>1</v>
      </c>
      <c r="D596" s="661">
        <v>2</v>
      </c>
      <c r="E596" s="298" t="s">
        <v>162</v>
      </c>
      <c r="F596" s="346">
        <v>10</v>
      </c>
      <c r="G596" s="346">
        <v>9</v>
      </c>
      <c r="I596" s="347">
        <f t="shared" si="18"/>
        <v>-1</v>
      </c>
      <c r="J596" s="334">
        <f t="shared" si="19"/>
        <v>-0.1</v>
      </c>
    </row>
    <row r="597" spans="1:10">
      <c r="A597" s="662"/>
      <c r="B597" s="662"/>
      <c r="C597" s="299">
        <v>2</v>
      </c>
      <c r="D597" s="661"/>
      <c r="E597" s="298" t="s">
        <v>184</v>
      </c>
      <c r="F597" s="301">
        <v>13</v>
      </c>
      <c r="G597" s="301">
        <v>10</v>
      </c>
      <c r="I597" s="345">
        <f t="shared" si="18"/>
        <v>-3</v>
      </c>
      <c r="J597" s="334">
        <f t="shared" si="19"/>
        <v>-0.23076923076923078</v>
      </c>
    </row>
    <row r="598" spans="1:10">
      <c r="A598" s="662"/>
      <c r="B598" s="310" t="s">
        <v>94</v>
      </c>
      <c r="C598" s="311"/>
      <c r="D598" s="311"/>
      <c r="E598" s="339"/>
      <c r="F598" s="313">
        <v>23</v>
      </c>
      <c r="G598" s="313">
        <v>19</v>
      </c>
      <c r="I598" s="340">
        <f t="shared" si="18"/>
        <v>-4</v>
      </c>
      <c r="J598" s="341">
        <f t="shared" si="19"/>
        <v>-0.17391304347826086</v>
      </c>
    </row>
    <row r="599" spans="1:10" s="307" customFormat="1">
      <c r="A599" s="304" t="s">
        <v>497</v>
      </c>
      <c r="B599" s="304"/>
      <c r="C599" s="305"/>
      <c r="D599" s="305"/>
      <c r="E599" s="336"/>
      <c r="F599" s="306">
        <v>33</v>
      </c>
      <c r="G599" s="306">
        <v>30</v>
      </c>
      <c r="H599" s="308"/>
      <c r="I599" s="337">
        <f t="shared" si="18"/>
        <v>-3</v>
      </c>
      <c r="J599" s="338">
        <f t="shared" si="19"/>
        <v>-9.0909090909090912E-2</v>
      </c>
    </row>
    <row r="600" spans="1:10">
      <c r="A600" s="661" t="s">
        <v>99</v>
      </c>
      <c r="B600" s="662" t="s">
        <v>418</v>
      </c>
      <c r="C600" s="661">
        <v>1</v>
      </c>
      <c r="D600" s="661">
        <v>1</v>
      </c>
      <c r="E600" s="298" t="s">
        <v>136</v>
      </c>
      <c r="F600" s="301">
        <v>18</v>
      </c>
      <c r="G600" s="301">
        <v>14</v>
      </c>
      <c r="I600" s="345">
        <f t="shared" si="18"/>
        <v>-4</v>
      </c>
      <c r="J600" s="334">
        <f t="shared" si="19"/>
        <v>-0.22222222222222221</v>
      </c>
    </row>
    <row r="601" spans="1:10">
      <c r="A601" s="661"/>
      <c r="B601" s="662"/>
      <c r="C601" s="661"/>
      <c r="D601" s="661"/>
      <c r="E601" s="298" t="s">
        <v>137</v>
      </c>
      <c r="F601" s="301">
        <v>87</v>
      </c>
      <c r="G601" s="301">
        <v>111</v>
      </c>
      <c r="I601" s="345">
        <f t="shared" si="18"/>
        <v>24</v>
      </c>
      <c r="J601" s="334">
        <f t="shared" si="19"/>
        <v>0.27586206896551724</v>
      </c>
    </row>
    <row r="602" spans="1:10">
      <c r="A602" s="661"/>
      <c r="B602" s="662"/>
      <c r="C602" s="661"/>
      <c r="D602" s="661"/>
      <c r="E602" s="298" t="s">
        <v>189</v>
      </c>
      <c r="F602" s="301">
        <v>6</v>
      </c>
      <c r="G602" s="301">
        <v>13</v>
      </c>
      <c r="I602" s="345">
        <f t="shared" si="18"/>
        <v>7</v>
      </c>
      <c r="J602" s="334">
        <f t="shared" si="19"/>
        <v>1.1666666666666667</v>
      </c>
    </row>
    <row r="603" spans="1:10">
      <c r="A603" s="661"/>
      <c r="B603" s="662"/>
      <c r="C603" s="661"/>
      <c r="D603" s="661"/>
      <c r="E603" s="298" t="s">
        <v>138</v>
      </c>
      <c r="F603" s="301">
        <v>191</v>
      </c>
      <c r="G603" s="301">
        <v>200</v>
      </c>
      <c r="I603" s="345">
        <f t="shared" si="18"/>
        <v>9</v>
      </c>
      <c r="J603" s="334">
        <f t="shared" si="19"/>
        <v>4.712041884816754E-2</v>
      </c>
    </row>
    <row r="604" spans="1:10">
      <c r="A604" s="661"/>
      <c r="B604" s="662"/>
      <c r="C604" s="661"/>
      <c r="D604" s="661"/>
      <c r="E604" s="298" t="s">
        <v>139</v>
      </c>
      <c r="F604" s="301">
        <v>214</v>
      </c>
      <c r="G604" s="301">
        <v>180</v>
      </c>
      <c r="I604" s="345">
        <f t="shared" si="18"/>
        <v>-34</v>
      </c>
      <c r="J604" s="334">
        <f t="shared" si="19"/>
        <v>-0.15887850467289719</v>
      </c>
    </row>
    <row r="605" spans="1:10">
      <c r="A605" s="661"/>
      <c r="B605" s="662"/>
      <c r="C605" s="661"/>
      <c r="D605" s="661"/>
      <c r="E605" s="298" t="s">
        <v>14</v>
      </c>
      <c r="F605" s="301">
        <v>336</v>
      </c>
      <c r="G605" s="301">
        <v>343</v>
      </c>
      <c r="I605" s="345">
        <f t="shared" si="18"/>
        <v>7</v>
      </c>
      <c r="J605" s="334">
        <f t="shared" si="19"/>
        <v>2.0833333333333332E-2</v>
      </c>
    </row>
    <row r="606" spans="1:10">
      <c r="A606" s="661"/>
      <c r="B606" s="662"/>
      <c r="C606" s="661"/>
      <c r="D606" s="661"/>
      <c r="E606" s="298" t="s">
        <v>75</v>
      </c>
      <c r="F606" s="301">
        <v>38</v>
      </c>
      <c r="G606" s="301">
        <v>24</v>
      </c>
      <c r="I606" s="345">
        <f t="shared" si="18"/>
        <v>-14</v>
      </c>
      <c r="J606" s="334">
        <f t="shared" si="19"/>
        <v>-0.36842105263157893</v>
      </c>
    </row>
    <row r="607" spans="1:10">
      <c r="A607" s="661"/>
      <c r="B607" s="310" t="s">
        <v>582</v>
      </c>
      <c r="C607" s="311"/>
      <c r="D607" s="311"/>
      <c r="E607" s="339"/>
      <c r="F607" s="313">
        <v>890</v>
      </c>
      <c r="G607" s="313">
        <v>885</v>
      </c>
      <c r="I607" s="340">
        <f t="shared" si="18"/>
        <v>-5</v>
      </c>
      <c r="J607" s="341">
        <f t="shared" si="19"/>
        <v>-5.6179775280898875E-3</v>
      </c>
    </row>
    <row r="608" spans="1:10">
      <c r="A608" s="661"/>
      <c r="B608" s="662" t="s">
        <v>503</v>
      </c>
      <c r="C608" s="661">
        <v>1</v>
      </c>
      <c r="D608" s="661">
        <v>2</v>
      </c>
      <c r="E608" s="298" t="s">
        <v>37</v>
      </c>
      <c r="F608" s="301">
        <v>14</v>
      </c>
      <c r="G608" s="301">
        <v>10</v>
      </c>
      <c r="I608" s="345">
        <f t="shared" si="18"/>
        <v>-4</v>
      </c>
      <c r="J608" s="334">
        <f t="shared" si="19"/>
        <v>-0.2857142857142857</v>
      </c>
    </row>
    <row r="609" spans="1:10">
      <c r="A609" s="661"/>
      <c r="B609" s="662"/>
      <c r="C609" s="661"/>
      <c r="D609" s="661"/>
      <c r="E609" s="298" t="s">
        <v>117</v>
      </c>
      <c r="F609" s="301">
        <v>4</v>
      </c>
      <c r="G609" s="301">
        <v>8</v>
      </c>
      <c r="I609" s="345">
        <f t="shared" si="18"/>
        <v>4</v>
      </c>
      <c r="J609" s="334">
        <f t="shared" si="19"/>
        <v>1</v>
      </c>
    </row>
    <row r="610" spans="1:10">
      <c r="A610" s="661"/>
      <c r="B610" s="662"/>
      <c r="C610" s="661">
        <v>2</v>
      </c>
      <c r="D610" s="661"/>
      <c r="E610" s="298" t="s">
        <v>38</v>
      </c>
      <c r="F610" s="301">
        <v>9</v>
      </c>
      <c r="G610" s="301">
        <v>12</v>
      </c>
      <c r="I610" s="345">
        <f t="shared" si="18"/>
        <v>3</v>
      </c>
      <c r="J610" s="334">
        <f t="shared" si="19"/>
        <v>0.33333333333333331</v>
      </c>
    </row>
    <row r="611" spans="1:10">
      <c r="A611" s="661"/>
      <c r="B611" s="662"/>
      <c r="C611" s="661"/>
      <c r="D611" s="661"/>
      <c r="E611" s="298" t="s">
        <v>127</v>
      </c>
      <c r="F611" s="301">
        <v>13</v>
      </c>
      <c r="G611" s="301">
        <v>6</v>
      </c>
      <c r="I611" s="345">
        <f t="shared" si="18"/>
        <v>-7</v>
      </c>
      <c r="J611" s="334">
        <f t="shared" si="19"/>
        <v>-0.53846153846153844</v>
      </c>
    </row>
    <row r="612" spans="1:10">
      <c r="A612" s="661"/>
      <c r="B612" s="310" t="s">
        <v>506</v>
      </c>
      <c r="C612" s="311"/>
      <c r="D612" s="311"/>
      <c r="E612" s="339"/>
      <c r="F612" s="313">
        <v>40</v>
      </c>
      <c r="G612" s="313">
        <v>36</v>
      </c>
      <c r="I612" s="340">
        <f t="shared" si="18"/>
        <v>-4</v>
      </c>
      <c r="J612" s="341">
        <f t="shared" si="19"/>
        <v>-0.1</v>
      </c>
    </row>
    <row r="613" spans="1:10">
      <c r="A613" s="661"/>
      <c r="B613" s="662" t="s">
        <v>507</v>
      </c>
      <c r="C613" s="661">
        <v>1</v>
      </c>
      <c r="D613" s="661">
        <v>2</v>
      </c>
      <c r="E613" s="298" t="s">
        <v>111</v>
      </c>
      <c r="F613" s="301">
        <v>152</v>
      </c>
      <c r="G613" s="301">
        <v>174</v>
      </c>
      <c r="I613" s="345">
        <f t="shared" si="18"/>
        <v>22</v>
      </c>
      <c r="J613" s="334">
        <f t="shared" si="19"/>
        <v>0.14473684210526316</v>
      </c>
    </row>
    <row r="614" spans="1:10">
      <c r="A614" s="661"/>
      <c r="B614" s="662"/>
      <c r="C614" s="661"/>
      <c r="D614" s="661"/>
      <c r="E614" s="298" t="s">
        <v>141</v>
      </c>
      <c r="F614" s="301">
        <v>33</v>
      </c>
      <c r="G614" s="301">
        <v>28</v>
      </c>
      <c r="I614" s="345">
        <f t="shared" si="18"/>
        <v>-5</v>
      </c>
      <c r="J614" s="334">
        <f t="shared" si="19"/>
        <v>-0.15151515151515152</v>
      </c>
    </row>
    <row r="615" spans="1:10">
      <c r="A615" s="661"/>
      <c r="B615" s="662"/>
      <c r="C615" s="661"/>
      <c r="D615" s="661"/>
      <c r="E615" s="298" t="s">
        <v>113</v>
      </c>
      <c r="F615" s="301">
        <v>129</v>
      </c>
      <c r="G615" s="301">
        <v>121</v>
      </c>
      <c r="I615" s="345">
        <f t="shared" si="18"/>
        <v>-8</v>
      </c>
      <c r="J615" s="334">
        <f t="shared" si="19"/>
        <v>-6.2015503875968991E-2</v>
      </c>
    </row>
    <row r="616" spans="1:10">
      <c r="A616" s="661"/>
      <c r="B616" s="662"/>
      <c r="C616" s="661"/>
      <c r="D616" s="661"/>
      <c r="E616" s="298" t="s">
        <v>118</v>
      </c>
      <c r="F616" s="301">
        <v>12</v>
      </c>
      <c r="G616" s="301">
        <v>9</v>
      </c>
      <c r="I616" s="345">
        <f t="shared" si="18"/>
        <v>-3</v>
      </c>
      <c r="J616" s="334">
        <f t="shared" si="19"/>
        <v>-0.25</v>
      </c>
    </row>
    <row r="617" spans="1:10">
      <c r="A617" s="661"/>
      <c r="B617" s="662"/>
      <c r="C617" s="661"/>
      <c r="D617" s="661"/>
      <c r="E617" s="298" t="s">
        <v>114</v>
      </c>
      <c r="F617" s="301">
        <v>365</v>
      </c>
      <c r="G617" s="301">
        <v>365</v>
      </c>
      <c r="I617" s="345">
        <f t="shared" si="18"/>
        <v>0</v>
      </c>
      <c r="J617" s="334">
        <f t="shared" si="19"/>
        <v>0</v>
      </c>
    </row>
    <row r="618" spans="1:10">
      <c r="A618" s="661"/>
      <c r="B618" s="662"/>
      <c r="C618" s="661"/>
      <c r="D618" s="661"/>
      <c r="E618" s="298" t="s">
        <v>142</v>
      </c>
      <c r="F618" s="301">
        <v>12</v>
      </c>
      <c r="G618" s="301">
        <v>9</v>
      </c>
      <c r="I618" s="345">
        <f t="shared" si="18"/>
        <v>-3</v>
      </c>
      <c r="J618" s="334">
        <f t="shared" si="19"/>
        <v>-0.25</v>
      </c>
    </row>
    <row r="619" spans="1:10">
      <c r="A619" s="661"/>
      <c r="B619" s="662"/>
      <c r="C619" s="661">
        <v>2</v>
      </c>
      <c r="D619" s="661"/>
      <c r="E619" s="298" t="s">
        <v>119</v>
      </c>
      <c r="F619" s="301">
        <v>123</v>
      </c>
      <c r="G619" s="301">
        <v>132</v>
      </c>
      <c r="I619" s="345">
        <f t="shared" si="18"/>
        <v>9</v>
      </c>
      <c r="J619" s="334">
        <f t="shared" si="19"/>
        <v>7.3170731707317069E-2</v>
      </c>
    </row>
    <row r="620" spans="1:10">
      <c r="A620" s="661"/>
      <c r="B620" s="662"/>
      <c r="C620" s="661"/>
      <c r="D620" s="661"/>
      <c r="E620" s="298" t="s">
        <v>144</v>
      </c>
      <c r="F620" s="301">
        <v>9</v>
      </c>
      <c r="G620" s="301">
        <v>3</v>
      </c>
      <c r="I620" s="345">
        <f t="shared" si="18"/>
        <v>-6</v>
      </c>
      <c r="J620" s="334">
        <f t="shared" si="19"/>
        <v>-0.66666666666666663</v>
      </c>
    </row>
    <row r="621" spans="1:10">
      <c r="A621" s="661"/>
      <c r="B621" s="662"/>
      <c r="C621" s="661"/>
      <c r="D621" s="661"/>
      <c r="E621" s="298" t="s">
        <v>121</v>
      </c>
      <c r="F621" s="301">
        <v>90</v>
      </c>
      <c r="G621" s="301">
        <v>110</v>
      </c>
      <c r="I621" s="345">
        <f t="shared" si="18"/>
        <v>20</v>
      </c>
      <c r="J621" s="334">
        <f t="shared" si="19"/>
        <v>0.22222222222222221</v>
      </c>
    </row>
    <row r="622" spans="1:10">
      <c r="A622" s="661"/>
      <c r="B622" s="662"/>
      <c r="C622" s="661"/>
      <c r="D622" s="661"/>
      <c r="E622" s="298" t="s">
        <v>146</v>
      </c>
      <c r="F622" s="301">
        <v>4</v>
      </c>
      <c r="G622" s="301">
        <v>8</v>
      </c>
      <c r="I622" s="345">
        <f t="shared" si="18"/>
        <v>4</v>
      </c>
      <c r="J622" s="334">
        <f t="shared" si="19"/>
        <v>1</v>
      </c>
    </row>
    <row r="623" spans="1:10">
      <c r="A623" s="661"/>
      <c r="B623" s="662"/>
      <c r="C623" s="661"/>
      <c r="D623" s="661"/>
      <c r="E623" s="298" t="s">
        <v>122</v>
      </c>
      <c r="F623" s="301">
        <v>272</v>
      </c>
      <c r="G623" s="301">
        <v>281</v>
      </c>
      <c r="I623" s="345">
        <f t="shared" si="18"/>
        <v>9</v>
      </c>
      <c r="J623" s="334">
        <f t="shared" si="19"/>
        <v>3.3088235294117647E-2</v>
      </c>
    </row>
    <row r="624" spans="1:10">
      <c r="A624" s="661"/>
      <c r="B624" s="662"/>
      <c r="C624" s="661"/>
      <c r="D624" s="661"/>
      <c r="E624" s="298" t="s">
        <v>145</v>
      </c>
      <c r="F624" s="301">
        <v>6</v>
      </c>
      <c r="G624" s="301">
        <v>8</v>
      </c>
      <c r="I624" s="345">
        <f t="shared" si="18"/>
        <v>2</v>
      </c>
      <c r="J624" s="334">
        <f t="shared" si="19"/>
        <v>0.33333333333333331</v>
      </c>
    </row>
    <row r="625" spans="1:10">
      <c r="A625" s="661"/>
      <c r="B625" s="310" t="s">
        <v>508</v>
      </c>
      <c r="C625" s="311"/>
      <c r="D625" s="311"/>
      <c r="E625" s="339"/>
      <c r="F625" s="313">
        <v>1207</v>
      </c>
      <c r="G625" s="313">
        <v>1248</v>
      </c>
      <c r="I625" s="340">
        <f t="shared" si="18"/>
        <v>41</v>
      </c>
      <c r="J625" s="341">
        <f t="shared" si="19"/>
        <v>3.3968516984258491E-2</v>
      </c>
    </row>
    <row r="626" spans="1:10">
      <c r="A626" s="661"/>
      <c r="B626" s="661" t="s">
        <v>4</v>
      </c>
      <c r="C626" s="661">
        <v>1</v>
      </c>
      <c r="D626" s="661">
        <v>2</v>
      </c>
      <c r="E626" s="298" t="s">
        <v>509</v>
      </c>
      <c r="F626" s="301">
        <v>44</v>
      </c>
      <c r="G626" s="301">
        <v>44</v>
      </c>
      <c r="I626" s="345">
        <f t="shared" si="18"/>
        <v>0</v>
      </c>
      <c r="J626" s="334">
        <f t="shared" si="19"/>
        <v>0</v>
      </c>
    </row>
    <row r="627" spans="1:10">
      <c r="A627" s="661"/>
      <c r="B627" s="661"/>
      <c r="C627" s="661"/>
      <c r="D627" s="661"/>
      <c r="E627" s="298" t="s">
        <v>24</v>
      </c>
      <c r="F627" s="301">
        <v>47</v>
      </c>
      <c r="G627" s="301">
        <v>57</v>
      </c>
      <c r="I627" s="345">
        <f t="shared" si="18"/>
        <v>10</v>
      </c>
      <c r="J627" s="334">
        <f t="shared" si="19"/>
        <v>0.21276595744680851</v>
      </c>
    </row>
    <row r="628" spans="1:10">
      <c r="A628" s="661"/>
      <c r="B628" s="661"/>
      <c r="C628" s="661"/>
      <c r="D628" s="661"/>
      <c r="E628" s="298" t="s">
        <v>55</v>
      </c>
      <c r="F628" s="301">
        <v>109</v>
      </c>
      <c r="G628" s="301">
        <v>112</v>
      </c>
      <c r="I628" s="345">
        <f t="shared" si="18"/>
        <v>3</v>
      </c>
      <c r="J628" s="334">
        <f t="shared" si="19"/>
        <v>2.7522935779816515E-2</v>
      </c>
    </row>
    <row r="629" spans="1:10">
      <c r="A629" s="661"/>
      <c r="B629" s="661"/>
      <c r="C629" s="661"/>
      <c r="D629" s="661"/>
      <c r="E629" s="298" t="s">
        <v>83</v>
      </c>
      <c r="F629" s="301">
        <v>32</v>
      </c>
      <c r="G629" s="301">
        <v>43</v>
      </c>
      <c r="I629" s="345">
        <f t="shared" si="18"/>
        <v>11</v>
      </c>
      <c r="J629" s="334">
        <f t="shared" si="19"/>
        <v>0.34375</v>
      </c>
    </row>
    <row r="630" spans="1:10">
      <c r="A630" s="661"/>
      <c r="B630" s="661"/>
      <c r="C630" s="661"/>
      <c r="D630" s="661"/>
      <c r="E630" s="298" t="s">
        <v>147</v>
      </c>
      <c r="F630" s="301"/>
      <c r="G630" s="301">
        <v>2</v>
      </c>
      <c r="I630" s="345">
        <f t="shared" si="18"/>
        <v>2</v>
      </c>
      <c r="J630" s="334" t="e">
        <f t="shared" si="19"/>
        <v>#DIV/0!</v>
      </c>
    </row>
    <row r="631" spans="1:10">
      <c r="A631" s="661"/>
      <c r="B631" s="661"/>
      <c r="C631" s="661"/>
      <c r="D631" s="661"/>
      <c r="E631" s="298" t="s">
        <v>166</v>
      </c>
      <c r="F631" s="301">
        <v>18</v>
      </c>
      <c r="G631" s="301">
        <v>23</v>
      </c>
      <c r="I631" s="345">
        <f t="shared" si="18"/>
        <v>5</v>
      </c>
      <c r="J631" s="334">
        <f t="shared" si="19"/>
        <v>0.27777777777777779</v>
      </c>
    </row>
    <row r="632" spans="1:10">
      <c r="A632" s="661"/>
      <c r="B632" s="661"/>
      <c r="C632" s="661"/>
      <c r="D632" s="661"/>
      <c r="E632" s="298" t="s">
        <v>70</v>
      </c>
      <c r="F632" s="301">
        <v>32</v>
      </c>
      <c r="G632" s="301">
        <v>26</v>
      </c>
      <c r="I632" s="345">
        <f t="shared" si="18"/>
        <v>-6</v>
      </c>
      <c r="J632" s="334">
        <f t="shared" si="19"/>
        <v>-0.1875</v>
      </c>
    </row>
    <row r="633" spans="1:10">
      <c r="A633" s="661"/>
      <c r="B633" s="661"/>
      <c r="C633" s="661"/>
      <c r="D633" s="661"/>
      <c r="E633" s="298" t="s">
        <v>13</v>
      </c>
      <c r="F633" s="301">
        <v>56</v>
      </c>
      <c r="G633" s="301">
        <v>27</v>
      </c>
      <c r="I633" s="345">
        <f t="shared" si="18"/>
        <v>-29</v>
      </c>
      <c r="J633" s="334">
        <f t="shared" si="19"/>
        <v>-0.5178571428571429</v>
      </c>
    </row>
    <row r="634" spans="1:10">
      <c r="A634" s="661"/>
      <c r="B634" s="661"/>
      <c r="C634" s="661"/>
      <c r="D634" s="661"/>
      <c r="E634" s="298" t="s">
        <v>56</v>
      </c>
      <c r="F634" s="301">
        <v>16</v>
      </c>
      <c r="G634" s="301">
        <v>21</v>
      </c>
      <c r="I634" s="345">
        <f t="shared" si="18"/>
        <v>5</v>
      </c>
      <c r="J634" s="334">
        <f t="shared" si="19"/>
        <v>0.3125</v>
      </c>
    </row>
    <row r="635" spans="1:10">
      <c r="A635" s="661"/>
      <c r="B635" s="661"/>
      <c r="C635" s="661"/>
      <c r="D635" s="661"/>
      <c r="E635" s="298" t="s">
        <v>199</v>
      </c>
      <c r="F635" s="301">
        <v>313</v>
      </c>
      <c r="G635" s="301">
        <v>358</v>
      </c>
      <c r="I635" s="345">
        <f t="shared" si="18"/>
        <v>45</v>
      </c>
      <c r="J635" s="334">
        <f t="shared" si="19"/>
        <v>0.14376996805111822</v>
      </c>
    </row>
    <row r="636" spans="1:10">
      <c r="A636" s="661"/>
      <c r="B636" s="661"/>
      <c r="C636" s="661"/>
      <c r="D636" s="661"/>
      <c r="E636" s="298" t="s">
        <v>200</v>
      </c>
      <c r="F636" s="301">
        <v>77</v>
      </c>
      <c r="G636" s="301">
        <v>67</v>
      </c>
      <c r="I636" s="345">
        <f t="shared" si="18"/>
        <v>-10</v>
      </c>
      <c r="J636" s="334">
        <f t="shared" si="19"/>
        <v>-0.12987012987012986</v>
      </c>
    </row>
    <row r="637" spans="1:10">
      <c r="A637" s="661"/>
      <c r="B637" s="661"/>
      <c r="C637" s="661"/>
      <c r="D637" s="661"/>
      <c r="E637" s="298" t="s">
        <v>201</v>
      </c>
      <c r="F637" s="301">
        <v>6</v>
      </c>
      <c r="G637" s="301">
        <v>19</v>
      </c>
      <c r="I637" s="345">
        <f t="shared" si="18"/>
        <v>13</v>
      </c>
      <c r="J637" s="334">
        <f t="shared" si="19"/>
        <v>2.1666666666666665</v>
      </c>
    </row>
    <row r="638" spans="1:10">
      <c r="A638" s="661"/>
      <c r="B638" s="661"/>
      <c r="C638" s="661"/>
      <c r="D638" s="661"/>
      <c r="E638" s="298" t="s">
        <v>202</v>
      </c>
      <c r="F638" s="301">
        <v>11</v>
      </c>
      <c r="G638" s="301">
        <v>6</v>
      </c>
      <c r="I638" s="345">
        <f t="shared" si="18"/>
        <v>-5</v>
      </c>
      <c r="J638" s="334">
        <f t="shared" si="19"/>
        <v>-0.45454545454545453</v>
      </c>
    </row>
    <row r="639" spans="1:10">
      <c r="A639" s="661"/>
      <c r="B639" s="661"/>
      <c r="C639" s="661"/>
      <c r="D639" s="661"/>
      <c r="E639" s="298" t="s">
        <v>19</v>
      </c>
      <c r="F639" s="301">
        <v>15</v>
      </c>
      <c r="G639" s="301">
        <v>8</v>
      </c>
      <c r="I639" s="345">
        <f t="shared" si="18"/>
        <v>-7</v>
      </c>
      <c r="J639" s="334">
        <f t="shared" si="19"/>
        <v>-0.46666666666666667</v>
      </c>
    </row>
    <row r="640" spans="1:10">
      <c r="A640" s="661"/>
      <c r="B640" s="661"/>
      <c r="C640" s="661"/>
      <c r="D640" s="661"/>
      <c r="E640" s="298" t="s">
        <v>86</v>
      </c>
      <c r="F640" s="301">
        <v>42</v>
      </c>
      <c r="G640" s="301">
        <v>31</v>
      </c>
      <c r="I640" s="345">
        <f t="shared" si="18"/>
        <v>-11</v>
      </c>
      <c r="J640" s="334">
        <f t="shared" si="19"/>
        <v>-0.26190476190476192</v>
      </c>
    </row>
    <row r="641" spans="1:10">
      <c r="A641" s="661"/>
      <c r="B641" s="661"/>
      <c r="C641" s="661">
        <v>2</v>
      </c>
      <c r="D641" s="661"/>
      <c r="E641" s="298" t="s">
        <v>586</v>
      </c>
      <c r="F641" s="301"/>
      <c r="G641" s="301">
        <v>41</v>
      </c>
      <c r="I641" s="345">
        <f t="shared" si="18"/>
        <v>41</v>
      </c>
      <c r="J641" s="334" t="e">
        <f t="shared" si="19"/>
        <v>#DIV/0!</v>
      </c>
    </row>
    <row r="642" spans="1:10">
      <c r="A642" s="661"/>
      <c r="B642" s="661"/>
      <c r="C642" s="661"/>
      <c r="D642" s="661"/>
      <c r="E642" s="298" t="s">
        <v>25</v>
      </c>
      <c r="F642" s="301">
        <v>37</v>
      </c>
      <c r="G642" s="301">
        <v>42</v>
      </c>
      <c r="I642" s="345">
        <f t="shared" si="18"/>
        <v>5</v>
      </c>
      <c r="J642" s="334">
        <f t="shared" si="19"/>
        <v>0.13513513513513514</v>
      </c>
    </row>
    <row r="643" spans="1:10">
      <c r="A643" s="661"/>
      <c r="B643" s="661"/>
      <c r="C643" s="661"/>
      <c r="D643" s="661"/>
      <c r="E643" s="298" t="s">
        <v>66</v>
      </c>
      <c r="F643" s="301">
        <v>114</v>
      </c>
      <c r="G643" s="301">
        <v>101</v>
      </c>
      <c r="I643" s="345">
        <f t="shared" si="18"/>
        <v>-13</v>
      </c>
      <c r="J643" s="334">
        <f t="shared" si="19"/>
        <v>-0.11403508771929824</v>
      </c>
    </row>
    <row r="644" spans="1:10">
      <c r="A644" s="661"/>
      <c r="B644" s="661"/>
      <c r="C644" s="661"/>
      <c r="D644" s="661"/>
      <c r="E644" s="298" t="s">
        <v>101</v>
      </c>
      <c r="F644" s="301">
        <v>23</v>
      </c>
      <c r="G644" s="301">
        <v>22</v>
      </c>
      <c r="I644" s="345">
        <f t="shared" si="18"/>
        <v>-1</v>
      </c>
      <c r="J644" s="334">
        <f t="shared" si="19"/>
        <v>-4.3478260869565216E-2</v>
      </c>
    </row>
    <row r="645" spans="1:10">
      <c r="A645" s="661"/>
      <c r="B645" s="661"/>
      <c r="C645" s="661"/>
      <c r="D645" s="661"/>
      <c r="E645" s="298" t="s">
        <v>82</v>
      </c>
      <c r="F645" s="301">
        <v>45</v>
      </c>
      <c r="G645" s="301"/>
      <c r="I645" s="345">
        <f t="shared" si="18"/>
        <v>-45</v>
      </c>
      <c r="J645" s="334">
        <f t="shared" si="19"/>
        <v>-1</v>
      </c>
    </row>
    <row r="646" spans="1:10">
      <c r="A646" s="661"/>
      <c r="B646" s="661"/>
      <c r="C646" s="661"/>
      <c r="D646" s="661"/>
      <c r="E646" s="298" t="s">
        <v>149</v>
      </c>
      <c r="F646" s="301">
        <v>3</v>
      </c>
      <c r="G646" s="301"/>
      <c r="I646" s="345">
        <f t="shared" si="18"/>
        <v>-3</v>
      </c>
      <c r="J646" s="334">
        <f t="shared" si="19"/>
        <v>-1</v>
      </c>
    </row>
    <row r="647" spans="1:10">
      <c r="A647" s="661"/>
      <c r="B647" s="661"/>
      <c r="C647" s="661"/>
      <c r="D647" s="661"/>
      <c r="E647" s="298" t="s">
        <v>204</v>
      </c>
      <c r="F647" s="301">
        <v>17</v>
      </c>
      <c r="G647" s="301">
        <v>16</v>
      </c>
      <c r="I647" s="345">
        <f t="shared" si="18"/>
        <v>-1</v>
      </c>
      <c r="J647" s="334">
        <f t="shared" si="19"/>
        <v>-5.8823529411764705E-2</v>
      </c>
    </row>
    <row r="648" spans="1:10">
      <c r="A648" s="661"/>
      <c r="B648" s="661"/>
      <c r="C648" s="661"/>
      <c r="D648" s="661"/>
      <c r="E648" s="298" t="s">
        <v>84</v>
      </c>
      <c r="F648" s="301">
        <v>23</v>
      </c>
      <c r="G648" s="301">
        <v>29</v>
      </c>
      <c r="I648" s="345">
        <f t="shared" si="18"/>
        <v>6</v>
      </c>
      <c r="J648" s="334">
        <f t="shared" si="19"/>
        <v>0.2608695652173913</v>
      </c>
    </row>
    <row r="649" spans="1:10">
      <c r="A649" s="661"/>
      <c r="B649" s="661"/>
      <c r="C649" s="661"/>
      <c r="D649" s="661"/>
      <c r="E649" s="298" t="s">
        <v>15</v>
      </c>
      <c r="F649" s="301">
        <v>47</v>
      </c>
      <c r="G649" s="301">
        <v>56</v>
      </c>
      <c r="I649" s="345">
        <f t="shared" ref="I649:I678" si="20">G649-F649</f>
        <v>9</v>
      </c>
      <c r="J649" s="334">
        <f t="shared" ref="J649:J678" si="21">I649/F649</f>
        <v>0.19148936170212766</v>
      </c>
    </row>
    <row r="650" spans="1:10">
      <c r="A650" s="661"/>
      <c r="B650" s="661"/>
      <c r="C650" s="661"/>
      <c r="D650" s="661"/>
      <c r="E650" s="298" t="s">
        <v>67</v>
      </c>
      <c r="F650" s="301">
        <v>9</v>
      </c>
      <c r="G650" s="301">
        <v>13</v>
      </c>
      <c r="I650" s="345">
        <f t="shared" si="20"/>
        <v>4</v>
      </c>
      <c r="J650" s="334">
        <f t="shared" si="21"/>
        <v>0.44444444444444442</v>
      </c>
    </row>
    <row r="651" spans="1:10">
      <c r="A651" s="661"/>
      <c r="B651" s="661"/>
      <c r="C651" s="661"/>
      <c r="D651" s="661"/>
      <c r="E651" s="298" t="s">
        <v>514</v>
      </c>
      <c r="F651" s="301">
        <v>267</v>
      </c>
      <c r="G651" s="301">
        <v>270</v>
      </c>
      <c r="I651" s="345">
        <f t="shared" si="20"/>
        <v>3</v>
      </c>
      <c r="J651" s="334">
        <f t="shared" si="21"/>
        <v>1.1235955056179775E-2</v>
      </c>
    </row>
    <row r="652" spans="1:10">
      <c r="A652" s="661"/>
      <c r="B652" s="661"/>
      <c r="C652" s="661"/>
      <c r="D652" s="661"/>
      <c r="E652" s="298" t="s">
        <v>209</v>
      </c>
      <c r="F652" s="301">
        <v>67</v>
      </c>
      <c r="G652" s="301">
        <v>72</v>
      </c>
      <c r="I652" s="345">
        <f t="shared" si="20"/>
        <v>5</v>
      </c>
      <c r="J652" s="334">
        <f t="shared" si="21"/>
        <v>7.4626865671641784E-2</v>
      </c>
    </row>
    <row r="653" spans="1:10">
      <c r="A653" s="661"/>
      <c r="B653" s="661"/>
      <c r="C653" s="661"/>
      <c r="D653" s="661"/>
      <c r="E653" s="298" t="s">
        <v>210</v>
      </c>
      <c r="F653" s="301">
        <v>6</v>
      </c>
      <c r="G653" s="301">
        <v>6</v>
      </c>
      <c r="I653" s="345">
        <f t="shared" si="20"/>
        <v>0</v>
      </c>
      <c r="J653" s="334">
        <f t="shared" si="21"/>
        <v>0</v>
      </c>
    </row>
    <row r="654" spans="1:10">
      <c r="A654" s="661"/>
      <c r="B654" s="661"/>
      <c r="C654" s="661"/>
      <c r="D654" s="661"/>
      <c r="E654" s="298" t="s">
        <v>515</v>
      </c>
      <c r="F654" s="301">
        <v>1</v>
      </c>
      <c r="G654" s="301">
        <v>9</v>
      </c>
      <c r="I654" s="345">
        <f t="shared" si="20"/>
        <v>8</v>
      </c>
      <c r="J654" s="334">
        <f t="shared" si="21"/>
        <v>8</v>
      </c>
    </row>
    <row r="655" spans="1:10">
      <c r="A655" s="661"/>
      <c r="B655" s="661"/>
      <c r="C655" s="661"/>
      <c r="D655" s="661"/>
      <c r="E655" s="298" t="s">
        <v>21</v>
      </c>
      <c r="F655" s="301">
        <v>18</v>
      </c>
      <c r="G655" s="301">
        <v>15</v>
      </c>
      <c r="I655" s="345">
        <f t="shared" si="20"/>
        <v>-3</v>
      </c>
      <c r="J655" s="334">
        <f t="shared" si="21"/>
        <v>-0.16666666666666666</v>
      </c>
    </row>
    <row r="656" spans="1:10">
      <c r="A656" s="661"/>
      <c r="B656" s="661"/>
      <c r="C656" s="661"/>
      <c r="D656" s="661"/>
      <c r="E656" s="298" t="s">
        <v>103</v>
      </c>
      <c r="F656" s="301">
        <v>35</v>
      </c>
      <c r="G656" s="301">
        <v>43</v>
      </c>
      <c r="I656" s="345">
        <f t="shared" si="20"/>
        <v>8</v>
      </c>
      <c r="J656" s="334">
        <f t="shared" si="21"/>
        <v>0.22857142857142856</v>
      </c>
    </row>
    <row r="657" spans="1:10">
      <c r="A657" s="661"/>
      <c r="B657" s="310" t="s">
        <v>516</v>
      </c>
      <c r="C657" s="311"/>
      <c r="D657" s="311"/>
      <c r="E657" s="339"/>
      <c r="F657" s="313">
        <v>1530</v>
      </c>
      <c r="G657" s="313">
        <v>1579</v>
      </c>
      <c r="I657" s="340">
        <f t="shared" si="20"/>
        <v>49</v>
      </c>
      <c r="J657" s="341">
        <f t="shared" si="21"/>
        <v>3.202614379084967E-2</v>
      </c>
    </row>
    <row r="658" spans="1:10" s="307" customFormat="1">
      <c r="A658" s="304" t="s">
        <v>106</v>
      </c>
      <c r="B658" s="304"/>
      <c r="C658" s="305"/>
      <c r="D658" s="305"/>
      <c r="E658" s="336"/>
      <c r="F658" s="306">
        <v>3667</v>
      </c>
      <c r="G658" s="306">
        <v>3748</v>
      </c>
      <c r="H658" s="308"/>
      <c r="I658" s="337">
        <f t="shared" si="20"/>
        <v>81</v>
      </c>
      <c r="J658" s="338">
        <f t="shared" si="21"/>
        <v>2.2088901008999181E-2</v>
      </c>
    </row>
    <row r="659" spans="1:10">
      <c r="A659" s="662" t="s">
        <v>36</v>
      </c>
      <c r="B659" s="662" t="s">
        <v>247</v>
      </c>
      <c r="C659" s="661" t="s">
        <v>597</v>
      </c>
      <c r="D659" s="661"/>
      <c r="E659" s="298" t="s">
        <v>595</v>
      </c>
      <c r="F659" s="301"/>
      <c r="G659" s="301">
        <v>29</v>
      </c>
      <c r="I659" s="345">
        <f t="shared" si="20"/>
        <v>29</v>
      </c>
      <c r="J659" s="334" t="e">
        <f t="shared" si="21"/>
        <v>#DIV/0!</v>
      </c>
    </row>
    <row r="660" spans="1:10">
      <c r="A660" s="662"/>
      <c r="B660" s="662"/>
      <c r="C660" s="661"/>
      <c r="D660" s="661"/>
      <c r="E660" s="298" t="s">
        <v>222</v>
      </c>
      <c r="F660" s="301">
        <v>10</v>
      </c>
      <c r="G660" s="301">
        <v>10</v>
      </c>
      <c r="I660" s="345">
        <f t="shared" si="20"/>
        <v>0</v>
      </c>
      <c r="J660" s="334">
        <f t="shared" si="21"/>
        <v>0</v>
      </c>
    </row>
    <row r="661" spans="1:10">
      <c r="A661" s="662"/>
      <c r="B661" s="662"/>
      <c r="C661" s="661"/>
      <c r="D661" s="661"/>
      <c r="E661" s="298" t="s">
        <v>26</v>
      </c>
      <c r="F661" s="301">
        <v>44</v>
      </c>
      <c r="G661" s="301">
        <v>57</v>
      </c>
      <c r="I661" s="345">
        <f t="shared" si="20"/>
        <v>13</v>
      </c>
      <c r="J661" s="334">
        <f t="shared" si="21"/>
        <v>0.29545454545454547</v>
      </c>
    </row>
    <row r="662" spans="1:10">
      <c r="A662" s="662"/>
      <c r="B662" s="662"/>
      <c r="C662" s="661"/>
      <c r="D662" s="661"/>
      <c r="E662" s="298" t="s">
        <v>78</v>
      </c>
      <c r="F662" s="301">
        <v>9</v>
      </c>
      <c r="G662" s="301"/>
      <c r="I662" s="345">
        <f t="shared" si="20"/>
        <v>-9</v>
      </c>
      <c r="J662" s="334">
        <f t="shared" si="21"/>
        <v>-1</v>
      </c>
    </row>
    <row r="663" spans="1:10">
      <c r="A663" s="662"/>
      <c r="B663" s="662"/>
      <c r="C663" s="661"/>
      <c r="D663" s="661"/>
      <c r="E663" s="298" t="s">
        <v>34</v>
      </c>
      <c r="F663" s="301">
        <v>12</v>
      </c>
      <c r="G663" s="301">
        <v>11</v>
      </c>
      <c r="I663" s="345">
        <f t="shared" si="20"/>
        <v>-1</v>
      </c>
      <c r="J663" s="334">
        <f t="shared" si="21"/>
        <v>-8.3333333333333329E-2</v>
      </c>
    </row>
    <row r="664" spans="1:10">
      <c r="A664" s="662"/>
      <c r="B664" s="662"/>
      <c r="C664" s="661"/>
      <c r="D664" s="661"/>
      <c r="E664" s="298" t="s">
        <v>32</v>
      </c>
      <c r="F664" s="301">
        <v>23</v>
      </c>
      <c r="G664" s="301">
        <v>25</v>
      </c>
      <c r="I664" s="345">
        <f t="shared" si="20"/>
        <v>2</v>
      </c>
      <c r="J664" s="334">
        <f t="shared" si="21"/>
        <v>8.6956521739130432E-2</v>
      </c>
    </row>
    <row r="665" spans="1:10">
      <c r="A665" s="662"/>
      <c r="B665" s="662"/>
      <c r="C665" s="661"/>
      <c r="D665" s="661"/>
      <c r="E665" s="298" t="s">
        <v>63</v>
      </c>
      <c r="F665" s="301">
        <v>123</v>
      </c>
      <c r="G665" s="301">
        <v>90</v>
      </c>
      <c r="I665" s="345">
        <f t="shared" si="20"/>
        <v>-33</v>
      </c>
      <c r="J665" s="334">
        <f t="shared" si="21"/>
        <v>-0.26829268292682928</v>
      </c>
    </row>
    <row r="666" spans="1:10">
      <c r="A666" s="662"/>
      <c r="B666" s="662"/>
      <c r="C666" s="661"/>
      <c r="D666" s="661"/>
      <c r="E666" s="298" t="s">
        <v>225</v>
      </c>
      <c r="F666" s="301">
        <v>2</v>
      </c>
      <c r="G666" s="301">
        <v>1</v>
      </c>
      <c r="I666" s="345">
        <f t="shared" si="20"/>
        <v>-1</v>
      </c>
      <c r="J666" s="334">
        <f t="shared" si="21"/>
        <v>-0.5</v>
      </c>
    </row>
    <row r="667" spans="1:10">
      <c r="A667" s="662"/>
      <c r="B667" s="662"/>
      <c r="C667" s="661"/>
      <c r="D667" s="661"/>
      <c r="E667" s="298" t="s">
        <v>226</v>
      </c>
      <c r="F667" s="301">
        <v>8</v>
      </c>
      <c r="G667" s="301">
        <v>8</v>
      </c>
      <c r="I667" s="345">
        <f t="shared" si="20"/>
        <v>0</v>
      </c>
      <c r="J667" s="334">
        <f t="shared" si="21"/>
        <v>0</v>
      </c>
    </row>
    <row r="668" spans="1:10">
      <c r="A668" s="662"/>
      <c r="B668" s="662"/>
      <c r="C668" s="661" t="s">
        <v>598</v>
      </c>
      <c r="D668" s="661"/>
      <c r="E668" s="298" t="s">
        <v>527</v>
      </c>
      <c r="F668" s="301">
        <v>9</v>
      </c>
      <c r="G668" s="301">
        <v>9</v>
      </c>
      <c r="I668" s="345">
        <f t="shared" si="20"/>
        <v>0</v>
      </c>
      <c r="J668" s="334">
        <f t="shared" si="21"/>
        <v>0</v>
      </c>
    </row>
    <row r="669" spans="1:10">
      <c r="A669" s="662"/>
      <c r="B669" s="662"/>
      <c r="C669" s="661"/>
      <c r="D669" s="661"/>
      <c r="E669" s="298" t="s">
        <v>29</v>
      </c>
      <c r="F669" s="301">
        <v>40</v>
      </c>
      <c r="G669" s="301">
        <v>29</v>
      </c>
      <c r="I669" s="345">
        <f t="shared" si="20"/>
        <v>-11</v>
      </c>
      <c r="J669" s="334">
        <f t="shared" si="21"/>
        <v>-0.27500000000000002</v>
      </c>
    </row>
    <row r="670" spans="1:10">
      <c r="A670" s="662"/>
      <c r="B670" s="662"/>
      <c r="C670" s="661"/>
      <c r="D670" s="661"/>
      <c r="E670" s="298" t="s">
        <v>104</v>
      </c>
      <c r="F670" s="301">
        <v>13</v>
      </c>
      <c r="G670" s="301">
        <v>7</v>
      </c>
      <c r="I670" s="345">
        <f t="shared" si="20"/>
        <v>-6</v>
      </c>
      <c r="J670" s="334">
        <f t="shared" si="21"/>
        <v>-0.46153846153846156</v>
      </c>
    </row>
    <row r="671" spans="1:10">
      <c r="A671" s="662"/>
      <c r="B671" s="662"/>
      <c r="C671" s="661"/>
      <c r="D671" s="661"/>
      <c r="E671" s="298" t="s">
        <v>35</v>
      </c>
      <c r="F671" s="301">
        <v>9</v>
      </c>
      <c r="G671" s="301">
        <v>10</v>
      </c>
      <c r="I671" s="345">
        <f t="shared" si="20"/>
        <v>1</v>
      </c>
      <c r="J671" s="334">
        <f t="shared" si="21"/>
        <v>0.1111111111111111</v>
      </c>
    </row>
    <row r="672" spans="1:10">
      <c r="A672" s="662"/>
      <c r="B672" s="662"/>
      <c r="C672" s="661"/>
      <c r="D672" s="661"/>
      <c r="E672" s="298" t="s">
        <v>33</v>
      </c>
      <c r="F672" s="301">
        <v>20</v>
      </c>
      <c r="G672" s="301">
        <v>13</v>
      </c>
      <c r="I672" s="345">
        <f t="shared" si="20"/>
        <v>-7</v>
      </c>
      <c r="J672" s="334">
        <f t="shared" si="21"/>
        <v>-0.35</v>
      </c>
    </row>
    <row r="673" spans="1:10">
      <c r="A673" s="662"/>
      <c r="B673" s="662"/>
      <c r="C673" s="661"/>
      <c r="D673" s="661"/>
      <c r="E673" s="298" t="s">
        <v>80</v>
      </c>
      <c r="F673" s="301">
        <v>116</v>
      </c>
      <c r="G673" s="301">
        <v>97</v>
      </c>
      <c r="I673" s="345">
        <f t="shared" si="20"/>
        <v>-19</v>
      </c>
      <c r="J673" s="334">
        <f t="shared" si="21"/>
        <v>-0.16379310344827586</v>
      </c>
    </row>
    <row r="674" spans="1:10">
      <c r="A674" s="662"/>
      <c r="B674" s="662"/>
      <c r="C674" s="661"/>
      <c r="D674" s="661"/>
      <c r="E674" s="298" t="s">
        <v>230</v>
      </c>
      <c r="F674" s="301">
        <v>2</v>
      </c>
      <c r="G674" s="301">
        <v>2</v>
      </c>
      <c r="I674" s="345">
        <f t="shared" si="20"/>
        <v>0</v>
      </c>
      <c r="J674" s="334">
        <f t="shared" si="21"/>
        <v>0</v>
      </c>
    </row>
    <row r="675" spans="1:10">
      <c r="A675" s="662"/>
      <c r="B675" s="662"/>
      <c r="C675" s="661"/>
      <c r="D675" s="661"/>
      <c r="E675" s="298" t="s">
        <v>231</v>
      </c>
      <c r="F675" s="301">
        <v>2</v>
      </c>
      <c r="G675" s="301">
        <v>5</v>
      </c>
      <c r="I675" s="345">
        <f t="shared" si="20"/>
        <v>3</v>
      </c>
      <c r="J675" s="334">
        <f t="shared" si="21"/>
        <v>1.5</v>
      </c>
    </row>
    <row r="676" spans="1:10">
      <c r="A676" s="662"/>
      <c r="B676" s="310" t="s">
        <v>528</v>
      </c>
      <c r="C676" s="311"/>
      <c r="D676" s="311"/>
      <c r="E676" s="339"/>
      <c r="F676" s="313">
        <v>442</v>
      </c>
      <c r="G676" s="313">
        <v>403</v>
      </c>
      <c r="I676" s="340">
        <f t="shared" si="20"/>
        <v>-39</v>
      </c>
      <c r="J676" s="341">
        <f t="shared" si="21"/>
        <v>-8.8235294117647065E-2</v>
      </c>
    </row>
    <row r="677" spans="1:10" s="307" customFormat="1">
      <c r="A677" s="304" t="s">
        <v>93</v>
      </c>
      <c r="B677" s="304"/>
      <c r="C677" s="305"/>
      <c r="D677" s="305"/>
      <c r="E677" s="336"/>
      <c r="F677" s="306">
        <v>442</v>
      </c>
      <c r="G677" s="306">
        <v>403</v>
      </c>
      <c r="H677" s="308"/>
      <c r="I677" s="337">
        <f t="shared" si="20"/>
        <v>-39</v>
      </c>
      <c r="J677" s="338">
        <f t="shared" si="21"/>
        <v>-8.8235294117647065E-2</v>
      </c>
    </row>
    <row r="678" spans="1:10">
      <c r="A678" s="316" t="s">
        <v>87</v>
      </c>
      <c r="B678" s="316"/>
      <c r="C678" s="317"/>
      <c r="D678" s="317"/>
      <c r="E678" s="316"/>
      <c r="F678" s="318">
        <v>5706</v>
      </c>
      <c r="G678" s="318">
        <v>5717</v>
      </c>
      <c r="I678" s="348">
        <f t="shared" si="20"/>
        <v>11</v>
      </c>
      <c r="J678" s="344">
        <f t="shared" si="21"/>
        <v>1.927795303189625E-3</v>
      </c>
    </row>
  </sheetData>
  <mergeCells count="152">
    <mergeCell ref="C33:C35"/>
    <mergeCell ref="D33:D39"/>
    <mergeCell ref="C36:C39"/>
    <mergeCell ref="B41:B54"/>
    <mergeCell ref="C41:C47"/>
    <mergeCell ref="D41:D54"/>
    <mergeCell ref="C48:C54"/>
    <mergeCell ref="A8:A9"/>
    <mergeCell ref="D8:D9"/>
    <mergeCell ref="A11:A22"/>
    <mergeCell ref="B13:B14"/>
    <mergeCell ref="D13:D14"/>
    <mergeCell ref="B16:B21"/>
    <mergeCell ref="C16:C18"/>
    <mergeCell ref="D16:D21"/>
    <mergeCell ref="C19:C21"/>
    <mergeCell ref="A553:A584"/>
    <mergeCell ref="B553:B583"/>
    <mergeCell ref="C553:C570"/>
    <mergeCell ref="D553:D583"/>
    <mergeCell ref="C571:C583"/>
    <mergeCell ref="A591:A592"/>
    <mergeCell ref="D591:D592"/>
    <mergeCell ref="A594:A598"/>
    <mergeCell ref="C369:C375"/>
    <mergeCell ref="A421:A469"/>
    <mergeCell ref="B421:B423"/>
    <mergeCell ref="C421:C422"/>
    <mergeCell ref="D421:D423"/>
    <mergeCell ref="B425:B468"/>
    <mergeCell ref="C425:C449"/>
    <mergeCell ref="D425:D468"/>
    <mergeCell ref="C450:C468"/>
    <mergeCell ref="A477:A478"/>
    <mergeCell ref="D477:D478"/>
    <mergeCell ref="A480:A484"/>
    <mergeCell ref="B482:B483"/>
    <mergeCell ref="D482:D483"/>
    <mergeCell ref="A486:A551"/>
    <mergeCell ref="B486:B493"/>
    <mergeCell ref="B56:B101"/>
    <mergeCell ref="C56:C77"/>
    <mergeCell ref="D56:D101"/>
    <mergeCell ref="C78:C101"/>
    <mergeCell ref="A104:A169"/>
    <mergeCell ref="B104:B113"/>
    <mergeCell ref="C104:C108"/>
    <mergeCell ref="D104:D113"/>
    <mergeCell ref="C109:C113"/>
    <mergeCell ref="B115:B161"/>
    <mergeCell ref="C115:C140"/>
    <mergeCell ref="D115:D161"/>
    <mergeCell ref="C141:C161"/>
    <mergeCell ref="B163:B168"/>
    <mergeCell ref="C163:C164"/>
    <mergeCell ref="D163:D164"/>
    <mergeCell ref="C165:C166"/>
    <mergeCell ref="D165:D168"/>
    <mergeCell ref="C167:C168"/>
    <mergeCell ref="A24:A102"/>
    <mergeCell ref="B24:B31"/>
    <mergeCell ref="C24:C31"/>
    <mergeCell ref="D24:D31"/>
    <mergeCell ref="B33:B39"/>
    <mergeCell ref="A177:A178"/>
    <mergeCell ref="D177:D178"/>
    <mergeCell ref="A180:A187"/>
    <mergeCell ref="B182:B183"/>
    <mergeCell ref="D182:D183"/>
    <mergeCell ref="B185:B186"/>
    <mergeCell ref="D185:D186"/>
    <mergeCell ref="A189:A277"/>
    <mergeCell ref="B189:B198"/>
    <mergeCell ref="C189:C198"/>
    <mergeCell ref="D189:D198"/>
    <mergeCell ref="B200:B206"/>
    <mergeCell ref="C200:C203"/>
    <mergeCell ref="D200:D206"/>
    <mergeCell ref="C204:C206"/>
    <mergeCell ref="B208:B223"/>
    <mergeCell ref="C208:C215"/>
    <mergeCell ref="D208:D223"/>
    <mergeCell ref="C216:C223"/>
    <mergeCell ref="B225:B276"/>
    <mergeCell ref="C225:C248"/>
    <mergeCell ref="D225:D276"/>
    <mergeCell ref="C249:C276"/>
    <mergeCell ref="A279:A328"/>
    <mergeCell ref="B279:B281"/>
    <mergeCell ref="C279:C280"/>
    <mergeCell ref="D279:D281"/>
    <mergeCell ref="B283:B327"/>
    <mergeCell ref="C283:C285"/>
    <mergeCell ref="D283:D285"/>
    <mergeCell ref="C286:C308"/>
    <mergeCell ref="D286:D327"/>
    <mergeCell ref="C309:C327"/>
    <mergeCell ref="A336:A337"/>
    <mergeCell ref="D336:D337"/>
    <mergeCell ref="A339:A346"/>
    <mergeCell ref="B341:B342"/>
    <mergeCell ref="D341:D342"/>
    <mergeCell ref="D344:D345"/>
    <mergeCell ref="A348:A419"/>
    <mergeCell ref="B348:B354"/>
    <mergeCell ref="C348:C354"/>
    <mergeCell ref="D348:D354"/>
    <mergeCell ref="B356:B360"/>
    <mergeCell ref="C356:C358"/>
    <mergeCell ref="D356:D360"/>
    <mergeCell ref="C359:C360"/>
    <mergeCell ref="B362:B375"/>
    <mergeCell ref="C362:C368"/>
    <mergeCell ref="D362:D375"/>
    <mergeCell ref="B377:B418"/>
    <mergeCell ref="C377:C395"/>
    <mergeCell ref="D377:D418"/>
    <mergeCell ref="C396:C418"/>
    <mergeCell ref="B344:B345"/>
    <mergeCell ref="C486:C493"/>
    <mergeCell ref="D486:D493"/>
    <mergeCell ref="B495:B510"/>
    <mergeCell ref="C495:C502"/>
    <mergeCell ref="D495:D510"/>
    <mergeCell ref="C503:C510"/>
    <mergeCell ref="B512:B550"/>
    <mergeCell ref="C512:C530"/>
    <mergeCell ref="D512:D550"/>
    <mergeCell ref="C531:C550"/>
    <mergeCell ref="B659:B675"/>
    <mergeCell ref="C659:C667"/>
    <mergeCell ref="D659:D675"/>
    <mergeCell ref="C668:C675"/>
    <mergeCell ref="B596:B597"/>
    <mergeCell ref="D596:D597"/>
    <mergeCell ref="A600:A657"/>
    <mergeCell ref="B600:B606"/>
    <mergeCell ref="C600:C606"/>
    <mergeCell ref="D600:D606"/>
    <mergeCell ref="B608:B611"/>
    <mergeCell ref="C608:C609"/>
    <mergeCell ref="D608:D611"/>
    <mergeCell ref="C610:C611"/>
    <mergeCell ref="B613:B624"/>
    <mergeCell ref="C613:C618"/>
    <mergeCell ref="D613:D624"/>
    <mergeCell ref="C619:C624"/>
    <mergeCell ref="B626:B656"/>
    <mergeCell ref="C626:C640"/>
    <mergeCell ref="D626:D656"/>
    <mergeCell ref="C641:C656"/>
    <mergeCell ref="A659:A6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7</vt:i4>
      </vt:variant>
    </vt:vector>
  </HeadingPairs>
  <TitlesOfParts>
    <vt:vector size="20" baseType="lpstr">
      <vt:lpstr>Sommaire</vt:lpstr>
      <vt:lpstr>0- SYNTHÈSE ENSEIGN. AGRICOLE</vt:lpstr>
      <vt:lpstr>1- Effectifs EAT</vt:lpstr>
      <vt:lpstr>2- Voie sco par famille</vt:lpstr>
      <vt:lpstr>3- Voie sco par filières</vt:lpstr>
      <vt:lpstr>3bis- Voie sco par niveau</vt:lpstr>
      <vt:lpstr>4- Voie sco par classes</vt:lpstr>
      <vt:lpstr>5- Voie sco par sections</vt:lpstr>
      <vt:lpstr>5bis- Voie sco famille-section</vt:lpstr>
      <vt:lpstr>6-Apprentis famille et région</vt:lpstr>
      <vt:lpstr>7-Apprentis filière et niveau</vt:lpstr>
      <vt:lpstr>8-Apprentis par formation</vt:lpstr>
      <vt:lpstr>9- Supérieur long</vt:lpstr>
      <vt:lpstr>'3- Voie sco par filières'!Impression_des_titres</vt:lpstr>
      <vt:lpstr>'4- Voie sco par classes'!Impression_des_titres</vt:lpstr>
      <vt:lpstr>'1- Effectifs EAT'!Zone_d_impression</vt:lpstr>
      <vt:lpstr>'2- Voie sco par famille'!Zone_d_impression</vt:lpstr>
      <vt:lpstr>'3- Voie sco par filières'!Zone_d_impression</vt:lpstr>
      <vt:lpstr>'4- Voie sco par classes'!Zone_d_impression</vt:lpstr>
      <vt:lpstr>Sommaire!Zone_d_impression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DEBAT</dc:creator>
  <cp:lastModifiedBy>Fatna Ghorzi</cp:lastModifiedBy>
  <cp:lastPrinted>2024-01-19T19:09:59Z</cp:lastPrinted>
  <dcterms:created xsi:type="dcterms:W3CDTF">2012-10-25T15:43:48Z</dcterms:created>
  <dcterms:modified xsi:type="dcterms:W3CDTF">2026-04-01T09:20:18Z</dcterms:modified>
</cp:coreProperties>
</file>